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25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Impacts'!$A$1:$W$51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<sst xmlns="http://schemas.openxmlformats.org/spreadsheetml/2006/main" count="177" uniqueCount="154">
  <si>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</si>
  <si>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</si>
  <si>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</si>
  <si>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</si>
  <si>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</si>
  <si>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</si>
  <si>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</si>
  <si>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</si>
  <si>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</si>
  <si>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</si>
  <si>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</si>
  <si>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</si>
  <si>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</si>
  <si>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</si>
  <si>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</si>
  <si>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</si>
  <si>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</si>
  <si>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</si>
  <si>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</si>
  <si>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Mobile Homes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</si>
  <si>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</si>
  <si>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</si>
  <si>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</si>
  <si>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</si>
  <si>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</si>
  <si>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</si>
  <si>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</si>
  <si>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</si>
  <si>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</si>
  <si>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</si>
  <si>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</si>
  <si>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</si>
  <si>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</si>
  <si>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</si>
  <si>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</si>
  <si>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</si>
  <si>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</si>
  <si>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</si>
  <si>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</si>
  <si>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</si>
  <si>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</si>
  <si>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</si>
  <si>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</si>
  <si>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</si>
  <si>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</si>
  <si>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</si>
  <si>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</si>
  <si>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</si>
  <si>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</si>
  <si>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Unknown</t>
  </si>
  <si>
    <t>Installed Savings
(Annual, Year-to-Date)</t>
  </si>
  <si>
    <t>Net
Annual
kWh (YTD)</t>
  </si>
  <si>
    <t>Net
Annual
Therms (YTD)</t>
  </si>
  <si>
    <t>Net
Smr Peak
kW (YTD)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</si>
  <si>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</si>
  <si>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</si>
  <si>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</si>
  <si>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</si>
  <si>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</si>
  <si>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</si>
  <si>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</si>
  <si>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</si>
  <si>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</si>
  <si>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</si>
  <si>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</si>
  <si>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</si>
  <si>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</si>
  <si>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</si>
  <si>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</si>
  <si>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</si>
  <si>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</si>
  <si>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</si>
  <si>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</si>
  <si>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</si>
  <si>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</si>
  <si>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</si>
  <si>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</si>
  <si>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</si>
  <si>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</si>
  <si>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</si>
  <si>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</si>
  <si>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</si>
  <si>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</si>
  <si>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</si>
  <si>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</si>
  <si>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</si>
  <si>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</si>
  <si>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</si>
  <si>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</si>
  <si>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</si>
  <si>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</si>
  <si>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</si>
  <si>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</si>
  <si>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</si>
  <si>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</si>
  <si>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</si>
  <si>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</si>
  <si>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</si>
  <si>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</si>
  <si>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</si>
  <si>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</si>
  <si>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SCG3511</t>
  </si>
  <si>
    <t>SCG3512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</si>
  <si>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</si>
  <si>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</si>
  <si>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</si>
  <si>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</si>
  <si>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</si>
  <si>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</si>
  <si>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</si>
  <si>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</si>
  <si>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</si>
  <si>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</si>
  <si>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</si>
  <si>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</si>
  <si>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</si>
  <si>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</si>
  <si>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</si>
  <si>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</si>
  <si>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</si>
  <si>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</si>
  <si>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</si>
  <si>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Upstream/Midstream Gas Heat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</si>
  <si>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</si>
  <si>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</si>
  <si>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</si>
  <si>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</si>
  <si>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</si>
  <si>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</si>
  <si>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</si>
  <si>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</si>
  <si>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</si>
  <si>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</si>
  <si>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</si>
  <si>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</si>
  <si>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</si>
  <si>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</si>
  <si>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</si>
  <si>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</si>
  <si>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</si>
  <si>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NEW4-Savings By Design SCG SCE Program</t>
  </si>
  <si>
    <t>NEW5-Savings By Design SCG Muni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</si>
  <si>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</si>
  <si>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</si>
  <si>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</si>
  <si>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</si>
  <si>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</si>
  <si>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</si>
  <si>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</si>
  <si>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</si>
  <si>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</si>
  <si>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</si>
  <si>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</si>
  <si>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Report Month:  September 2006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</si>
</sst>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5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1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0" fontId="8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textRotation="90" wrapTex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2" fillId="2" borderId="24" xfId="0" applyFont="1" applyFill="1" applyBorder="1" applyAlignment="1">
      <alignment/>
    </xf>
    <xf numFmtId="167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3" fontId="0" fillId="0" borderId="16" xfId="15" applyBorder="1" applyAlignment="1">
      <alignment/>
    </xf>
    <xf numFmtId="43" fontId="0" fillId="0" borderId="17" xfId="15" applyBorder="1" applyAlignment="1">
      <alignment/>
    </xf>
    <xf numFmtId="43" fontId="0" fillId="0" borderId="18" xfId="15" applyBorder="1" applyAlignment="1">
      <alignment/>
    </xf>
    <xf numFmtId="43" fontId="0" fillId="0" borderId="19" xfId="15" applyNumberFormat="1" applyBorder="1" applyAlignment="1">
      <alignment/>
    </xf>
    <xf numFmtId="0" fontId="7" fillId="2" borderId="20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6" xfId="17" applyBorder="1" applyAlignment="1">
      <alignment/>
    </xf>
    <xf numFmtId="44" fontId="0" fillId="0" borderId="17" xfId="17" applyBorder="1" applyAlignment="1">
      <alignment/>
    </xf>
    <xf numFmtId="44" fontId="0" fillId="0" borderId="18" xfId="17" applyBorder="1" applyAlignment="1">
      <alignment/>
    </xf>
    <xf numFmtId="44" fontId="0" fillId="0" borderId="19" xfId="17" applyBorder="1" applyAlignment="1">
      <alignment/>
    </xf>
    <xf numFmtId="0" fontId="9" fillId="2" borderId="20" xfId="0" applyFont="1" applyFill="1" applyBorder="1" applyAlignment="1">
      <alignment horizontal="center" textRotation="90"/>
    </xf>
    <xf numFmtId="0" fontId="9" fillId="2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9" fillId="3" borderId="28" xfId="0" applyFont="1" applyFill="1" applyBorder="1" applyAlignment="1">
      <alignment horizontal="center" textRotation="90" wrapText="1"/>
    </xf>
    <xf numFmtId="0" fontId="9" fillId="3" borderId="29" xfId="0" applyFont="1" applyFill="1" applyBorder="1" applyAlignment="1">
      <alignment horizontal="center" textRotation="90" wrapText="1"/>
    </xf>
    <xf numFmtId="0" fontId="9" fillId="3" borderId="30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30" xfId="22" applyNumberFormat="1" applyFont="1" applyFill="1" applyBorder="1" applyAlignment="1" applyProtection="1">
      <alignment horizontal="centerContinuous" vertical="center"/>
      <protection/>
    </xf>
    <xf numFmtId="0" fontId="6" fillId="3" borderId="27" xfId="22" applyFont="1" applyFill="1" applyBorder="1" applyAlignment="1">
      <alignment horizontal="center" wrapText="1"/>
      <protection/>
    </xf>
    <xf numFmtId="0" fontId="6" fillId="3" borderId="28" xfId="22" applyFont="1" applyFill="1" applyBorder="1" applyAlignment="1">
      <alignment horizontal="center" wrapText="1"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32" xfId="15" applyNumberFormat="1" applyFont="1" applyFill="1" applyBorder="1" applyAlignment="1" applyProtection="1">
      <alignment horizontal="left"/>
      <protection/>
    </xf>
    <xf numFmtId="167" fontId="6" fillId="0" borderId="33" xfId="15" applyNumberFormat="1" applyFont="1" applyFill="1" applyBorder="1" applyAlignment="1" applyProtection="1">
      <alignment horizontal="left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10" xfId="15" applyNumberFormat="1" applyFont="1" applyFill="1" applyBorder="1" applyAlignment="1" applyProtection="1">
      <alignment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10" xfId="15" applyNumberFormat="1" applyFont="1" applyFill="1" applyBorder="1" applyAlignment="1" applyProtection="1">
      <alignment horizontal="left"/>
      <protection/>
    </xf>
    <xf numFmtId="0" fontId="6" fillId="0" borderId="34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167" fontId="6" fillId="0" borderId="9" xfId="15" applyNumberFormat="1" applyFont="1" applyFill="1" applyBorder="1" applyAlignment="1" applyProtection="1">
      <alignment/>
      <protection/>
    </xf>
    <xf numFmtId="0" fontId="6" fillId="0" borderId="35" xfId="22" applyFont="1" applyFill="1" applyBorder="1" applyAlignment="1" applyProtection="1">
      <alignment horizontal="left" indent="1"/>
      <protection locked="0"/>
    </xf>
    <xf numFmtId="0" fontId="6" fillId="0" borderId="36" xfId="22" applyFont="1" applyFill="1" applyBorder="1" applyAlignment="1" applyProtection="1">
      <alignment horizontal="left" indent="1"/>
      <protection locked="0"/>
    </xf>
    <xf numFmtId="167" fontId="6" fillId="0" borderId="8" xfId="15" applyNumberFormat="1" applyFont="1" applyFill="1" applyBorder="1" applyAlignment="1" applyProtection="1">
      <alignment/>
      <protection/>
    </xf>
    <xf numFmtId="167" fontId="6" fillId="0" borderId="11" xfId="15" applyNumberFormat="1" applyFont="1" applyFill="1" applyBorder="1" applyAlignment="1" applyProtection="1">
      <alignment/>
      <protection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8" fillId="0" borderId="35" xfId="22" applyFont="1" applyFill="1" applyBorder="1" applyAlignment="1" applyProtection="1">
      <alignment/>
      <protection locked="0"/>
    </xf>
    <xf numFmtId="0" fontId="8" fillId="0" borderId="36" xfId="22" applyFont="1" applyFill="1" applyBorder="1" applyAlignment="1" applyProtection="1">
      <alignment/>
      <protection locked="0"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10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11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8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9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40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41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7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4" applyFont="1" applyFill="1" applyBorder="1" applyAlignment="1">
      <alignment/>
    </xf>
    <xf numFmtId="9" fontId="12" fillId="0" borderId="10" xfId="24" applyFont="1" applyFill="1" applyBorder="1" applyAlignment="1">
      <alignment/>
    </xf>
    <xf numFmtId="9" fontId="12" fillId="0" borderId="8" xfId="24" applyFont="1" applyFill="1" applyBorder="1" applyAlignment="1">
      <alignment/>
    </xf>
    <xf numFmtId="9" fontId="12" fillId="0" borderId="11" xfId="24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42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17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7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3" xfId="15" applyFill="1" applyBorder="1" applyAlignment="1">
      <alignment/>
    </xf>
    <xf numFmtId="167" fontId="0" fillId="0" borderId="17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3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167" fontId="0" fillId="0" borderId="7" xfId="15" applyNumberFormat="1" applyFont="1" applyBorder="1" applyAlignment="1">
      <alignment/>
    </xf>
    <xf numFmtId="0" fontId="13" fillId="0" borderId="13" xfId="0" applyFont="1" applyBorder="1" applyAlignment="1">
      <alignment/>
    </xf>
    <xf numFmtId="167" fontId="0" fillId="0" borderId="0" xfId="0" applyNumberFormat="1" applyFill="1" applyAlignment="1">
      <alignment/>
    </xf>
    <xf numFmtId="43" fontId="14" fillId="0" borderId="0" xfId="23" applyNumberFormat="1">
      <alignment/>
      <protection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9" fillId="3" borderId="4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1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6" fillId="3" borderId="48" xfId="22" applyFont="1" applyFill="1" applyBorder="1" applyAlignment="1" applyProtection="1">
      <alignment horizontal="center" wrapText="1"/>
      <protection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37" xfId="22" applyFont="1" applyFill="1" applyBorder="1" applyAlignment="1" applyProtection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Program Costs &amp; Impac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="75" zoomScaleNormal="75" workbookViewId="0" topLeftCell="A2">
      <pane xSplit="2" topLeftCell="C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6" width="14.00390625" style="0" bestFit="1" customWidth="1"/>
    <col min="7" max="7" width="12.7109375" style="0" customWidth="1"/>
    <col min="8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5" t="s">
        <v>150</v>
      </c>
      <c r="B1" s="6"/>
      <c r="C1" s="6"/>
      <c r="D1" s="6"/>
      <c r="E1" s="6"/>
      <c r="F1" s="6"/>
      <c r="G1" s="6"/>
      <c r="H1" s="6"/>
    </row>
    <row r="2" spans="1:8" ht="20.25">
      <c r="A2" s="65" t="s">
        <v>56</v>
      </c>
      <c r="B2" s="6"/>
      <c r="C2" s="6"/>
      <c r="D2" s="6"/>
      <c r="E2" s="6"/>
      <c r="F2" s="6"/>
      <c r="G2" s="6"/>
      <c r="H2" s="6"/>
    </row>
    <row r="3" spans="1:8" s="66" customFormat="1" ht="15.75">
      <c r="A3" s="24" t="s">
        <v>153</v>
      </c>
      <c r="B3" s="24"/>
      <c r="C3" s="24"/>
      <c r="D3" s="24"/>
      <c r="E3" s="24"/>
      <c r="F3" s="24"/>
      <c r="G3" s="24"/>
      <c r="H3" s="24"/>
    </row>
    <row r="4" spans="1:8" s="66" customFormat="1" ht="16.5" thickBot="1">
      <c r="A4" s="24" t="s">
        <v>55</v>
      </c>
      <c r="B4" s="24"/>
      <c r="C4" s="24"/>
      <c r="D4" s="24"/>
      <c r="E4" s="24"/>
      <c r="F4" s="24"/>
      <c r="G4" s="24"/>
      <c r="H4" s="24"/>
    </row>
    <row r="5" spans="1:23" s="7" customFormat="1" ht="34.5" customHeight="1" thickBot="1">
      <c r="A5" s="154" t="s">
        <v>0</v>
      </c>
      <c r="B5" s="152" t="s">
        <v>1</v>
      </c>
      <c r="C5" s="59" t="s">
        <v>68</v>
      </c>
      <c r="D5" s="148" t="s">
        <v>32</v>
      </c>
      <c r="E5" s="148"/>
      <c r="F5" s="148"/>
      <c r="G5" s="148"/>
      <c r="H5" s="148"/>
      <c r="I5" s="34"/>
      <c r="J5" s="148" t="s">
        <v>26</v>
      </c>
      <c r="K5" s="148"/>
      <c r="L5" s="148"/>
      <c r="M5" s="148"/>
      <c r="N5" s="34"/>
      <c r="O5" s="148" t="s">
        <v>27</v>
      </c>
      <c r="P5" s="148"/>
      <c r="Q5" s="148"/>
      <c r="R5" s="148"/>
      <c r="S5" s="34"/>
      <c r="T5" s="148" t="s">
        <v>31</v>
      </c>
      <c r="U5" s="148"/>
      <c r="V5" s="148"/>
      <c r="W5" s="149"/>
    </row>
    <row r="6" spans="1:23" ht="111" thickBot="1">
      <c r="A6" s="155"/>
      <c r="B6" s="153"/>
      <c r="C6" s="58"/>
      <c r="D6" s="60" t="s">
        <v>25</v>
      </c>
      <c r="E6" s="61" t="s">
        <v>24</v>
      </c>
      <c r="F6" s="61" t="s">
        <v>29</v>
      </c>
      <c r="G6" s="62" t="s">
        <v>23</v>
      </c>
      <c r="H6" s="63" t="s">
        <v>38</v>
      </c>
      <c r="I6" s="50"/>
      <c r="J6" s="60" t="s">
        <v>28</v>
      </c>
      <c r="K6" s="61" t="s">
        <v>34</v>
      </c>
      <c r="L6" s="61" t="s">
        <v>30</v>
      </c>
      <c r="M6" s="63" t="s">
        <v>38</v>
      </c>
      <c r="N6" s="35"/>
      <c r="O6" s="60" t="s">
        <v>28</v>
      </c>
      <c r="P6" s="61" t="s">
        <v>34</v>
      </c>
      <c r="Q6" s="61" t="s">
        <v>30</v>
      </c>
      <c r="R6" s="63" t="s">
        <v>38</v>
      </c>
      <c r="S6" s="35"/>
      <c r="T6" s="64" t="s">
        <v>28</v>
      </c>
      <c r="U6" s="61" t="s">
        <v>34</v>
      </c>
      <c r="V6" s="61" t="s">
        <v>30</v>
      </c>
      <c r="W6" s="62" t="s">
        <v>38</v>
      </c>
    </row>
    <row r="7" spans="1:23" ht="12.75">
      <c r="A7" s="4" t="s">
        <v>72</v>
      </c>
      <c r="B7" s="51" t="s">
        <v>111</v>
      </c>
      <c r="C7" s="36"/>
      <c r="D7" s="54">
        <v>3270000</v>
      </c>
      <c r="E7" s="12">
        <v>3505276.7578125</v>
      </c>
      <c r="F7" s="12">
        <v>0</v>
      </c>
      <c r="G7" s="12">
        <v>0</v>
      </c>
      <c r="H7" s="12">
        <v>0</v>
      </c>
      <c r="I7" s="36"/>
      <c r="J7" s="46"/>
      <c r="K7" s="15"/>
      <c r="L7" s="15"/>
      <c r="M7" s="26"/>
      <c r="N7" s="36"/>
      <c r="O7" s="30"/>
      <c r="P7" s="18"/>
      <c r="Q7" s="18"/>
      <c r="R7" s="40"/>
      <c r="S7" s="36"/>
      <c r="T7" s="30">
        <v>0</v>
      </c>
      <c r="U7" s="18"/>
      <c r="V7" s="18"/>
      <c r="W7" s="19"/>
    </row>
    <row r="8" spans="1:23" ht="12.75">
      <c r="A8" s="2" t="s">
        <v>73</v>
      </c>
      <c r="B8" s="52" t="s">
        <v>112</v>
      </c>
      <c r="C8" s="37"/>
      <c r="D8" s="55">
        <v>455181</v>
      </c>
      <c r="E8" s="13">
        <v>612032.171875</v>
      </c>
      <c r="F8" s="12">
        <v>15552</v>
      </c>
      <c r="G8" s="12">
        <v>4114</v>
      </c>
      <c r="H8" s="12">
        <v>0</v>
      </c>
      <c r="I8" s="37"/>
      <c r="J8" s="47"/>
      <c r="K8" s="16"/>
      <c r="L8" s="16"/>
      <c r="M8" s="27"/>
      <c r="N8" s="37"/>
      <c r="O8" s="31"/>
      <c r="P8" s="20"/>
      <c r="Q8" s="20"/>
      <c r="R8" s="41"/>
      <c r="S8" s="37"/>
      <c r="T8" s="31">
        <v>0</v>
      </c>
      <c r="U8" s="20"/>
      <c r="V8" s="20"/>
      <c r="W8" s="21"/>
    </row>
    <row r="9" spans="1:23" ht="12.75">
      <c r="A9" s="2" t="s">
        <v>74</v>
      </c>
      <c r="B9" s="52" t="s">
        <v>113</v>
      </c>
      <c r="C9" s="37"/>
      <c r="D9" s="55">
        <v>1290000</v>
      </c>
      <c r="E9" s="13">
        <v>1525276.7578125</v>
      </c>
      <c r="F9" s="12">
        <v>0</v>
      </c>
      <c r="G9" s="12">
        <v>0</v>
      </c>
      <c r="H9" s="12">
        <v>0</v>
      </c>
      <c r="I9" s="37"/>
      <c r="J9" s="47"/>
      <c r="K9" s="16"/>
      <c r="L9" s="16"/>
      <c r="M9" s="27"/>
      <c r="N9" s="37"/>
      <c r="O9" s="31"/>
      <c r="P9" s="20"/>
      <c r="Q9" s="20"/>
      <c r="R9" s="41"/>
      <c r="S9" s="37"/>
      <c r="T9" s="31">
        <v>159744</v>
      </c>
      <c r="U9" s="20"/>
      <c r="V9" s="20"/>
      <c r="W9" s="21"/>
    </row>
    <row r="10" spans="1:23" ht="12.75">
      <c r="A10" s="2" t="s">
        <v>75</v>
      </c>
      <c r="B10" s="52" t="s">
        <v>114</v>
      </c>
      <c r="C10" s="37"/>
      <c r="D10" s="55">
        <v>1123133</v>
      </c>
      <c r="E10" s="13">
        <v>1358409.7578125</v>
      </c>
      <c r="F10" s="12">
        <v>6353</v>
      </c>
      <c r="G10" s="12">
        <v>1492</v>
      </c>
      <c r="H10" s="12">
        <v>0</v>
      </c>
      <c r="I10" s="37"/>
      <c r="J10" s="47"/>
      <c r="K10" s="16"/>
      <c r="L10" s="16"/>
      <c r="M10" s="27"/>
      <c r="N10" s="37"/>
      <c r="O10" s="31"/>
      <c r="P10" s="20"/>
      <c r="Q10" s="20"/>
      <c r="R10" s="41"/>
      <c r="S10" s="37"/>
      <c r="T10" s="31">
        <v>33935.12</v>
      </c>
      <c r="U10" s="20"/>
      <c r="V10" s="20"/>
      <c r="W10" s="21"/>
    </row>
    <row r="11" spans="1:23" ht="12.75">
      <c r="A11" s="2" t="s">
        <v>76</v>
      </c>
      <c r="B11" s="52" t="s">
        <v>115</v>
      </c>
      <c r="C11" s="37"/>
      <c r="D11" s="55">
        <v>900000</v>
      </c>
      <c r="E11" s="13">
        <v>1056851.171875</v>
      </c>
      <c r="F11" s="12">
        <v>175227</v>
      </c>
      <c r="G11" s="12">
        <v>166084</v>
      </c>
      <c r="H11" s="12">
        <v>0</v>
      </c>
      <c r="I11" s="37"/>
      <c r="J11" s="47"/>
      <c r="K11" s="16"/>
      <c r="L11" s="16"/>
      <c r="M11" s="27"/>
      <c r="N11" s="37"/>
      <c r="O11" s="31"/>
      <c r="P11" s="20"/>
      <c r="Q11" s="20"/>
      <c r="R11" s="41"/>
      <c r="S11" s="37"/>
      <c r="T11" s="31">
        <v>0</v>
      </c>
      <c r="U11" s="20"/>
      <c r="V11" s="20"/>
      <c r="W11" s="21"/>
    </row>
    <row r="12" spans="1:23" ht="12.75">
      <c r="A12" s="2" t="s">
        <v>77</v>
      </c>
      <c r="B12" s="52" t="s">
        <v>116</v>
      </c>
      <c r="C12" s="37"/>
      <c r="D12" s="55">
        <v>944582</v>
      </c>
      <c r="E12" s="13">
        <v>1101433.171875</v>
      </c>
      <c r="F12" s="12">
        <v>57248</v>
      </c>
      <c r="G12" s="12">
        <v>51024</v>
      </c>
      <c r="H12" s="12">
        <v>0</v>
      </c>
      <c r="I12" s="37"/>
      <c r="J12" s="47"/>
      <c r="K12" s="16"/>
      <c r="L12" s="16"/>
      <c r="M12" s="27"/>
      <c r="N12" s="37"/>
      <c r="O12" s="31"/>
      <c r="P12" s="20"/>
      <c r="Q12" s="20"/>
      <c r="R12" s="41"/>
      <c r="S12" s="37"/>
      <c r="T12" s="31">
        <v>761460</v>
      </c>
      <c r="U12" s="20"/>
      <c r="V12" s="20"/>
      <c r="W12" s="21"/>
    </row>
    <row r="13" spans="1:23" ht="12.75">
      <c r="A13" s="2" t="s">
        <v>78</v>
      </c>
      <c r="B13" s="52" t="s">
        <v>117</v>
      </c>
      <c r="C13" s="37"/>
      <c r="D13" s="55">
        <v>7707056</v>
      </c>
      <c r="E13" s="13">
        <v>7942332.7578125</v>
      </c>
      <c r="F13" s="12">
        <v>4642</v>
      </c>
      <c r="G13" s="12">
        <v>1386</v>
      </c>
      <c r="H13" s="12">
        <v>0</v>
      </c>
      <c r="I13" s="37"/>
      <c r="J13" s="47"/>
      <c r="K13" s="16"/>
      <c r="L13" s="16"/>
      <c r="M13" s="27"/>
      <c r="N13" s="37"/>
      <c r="O13" s="31"/>
      <c r="P13" s="20"/>
      <c r="Q13" s="20"/>
      <c r="R13" s="41"/>
      <c r="S13" s="37"/>
      <c r="T13" s="31">
        <v>3439656.8</v>
      </c>
      <c r="U13" s="20"/>
      <c r="V13" s="20"/>
      <c r="W13" s="21"/>
    </row>
    <row r="14" spans="1:23" ht="12.75">
      <c r="A14" s="2" t="s">
        <v>79</v>
      </c>
      <c r="B14" s="52" t="s">
        <v>118</v>
      </c>
      <c r="C14" s="37"/>
      <c r="D14" s="55">
        <v>985500</v>
      </c>
      <c r="E14" s="13">
        <v>1220776.7578125</v>
      </c>
      <c r="F14" s="12">
        <v>7366</v>
      </c>
      <c r="G14" s="12">
        <v>1817</v>
      </c>
      <c r="H14" s="12">
        <v>0</v>
      </c>
      <c r="I14" s="37"/>
      <c r="J14" s="47"/>
      <c r="K14" s="16"/>
      <c r="L14" s="16"/>
      <c r="M14" s="27"/>
      <c r="N14" s="37"/>
      <c r="O14" s="31"/>
      <c r="P14" s="20"/>
      <c r="Q14" s="20"/>
      <c r="R14" s="41"/>
      <c r="S14" s="37"/>
      <c r="T14" s="31">
        <v>557136</v>
      </c>
      <c r="U14" s="20"/>
      <c r="V14" s="20"/>
      <c r="W14" s="21"/>
    </row>
    <row r="15" spans="1:23" ht="12.75">
      <c r="A15" s="2" t="s">
        <v>80</v>
      </c>
      <c r="B15" s="52" t="s">
        <v>119</v>
      </c>
      <c r="C15" s="37"/>
      <c r="D15" s="55">
        <v>4572000</v>
      </c>
      <c r="E15" s="13">
        <v>4728851.171875</v>
      </c>
      <c r="F15" s="12">
        <v>5481</v>
      </c>
      <c r="G15" s="12">
        <v>1246</v>
      </c>
      <c r="H15" s="12">
        <v>0</v>
      </c>
      <c r="I15" s="37"/>
      <c r="J15" s="47"/>
      <c r="K15" s="16"/>
      <c r="L15" s="16"/>
      <c r="M15" s="27"/>
      <c r="N15" s="37"/>
      <c r="O15" s="31"/>
      <c r="P15" s="20"/>
      <c r="Q15" s="20"/>
      <c r="R15" s="41"/>
      <c r="S15" s="37"/>
      <c r="T15" s="31">
        <v>679930.185</v>
      </c>
      <c r="U15" s="20"/>
      <c r="V15" s="20"/>
      <c r="W15" s="21"/>
    </row>
    <row r="16" spans="1:23" ht="12.75">
      <c r="A16" s="2" t="s">
        <v>81</v>
      </c>
      <c r="B16" s="52" t="s">
        <v>120</v>
      </c>
      <c r="C16" s="37"/>
      <c r="D16" s="55">
        <v>2915629</v>
      </c>
      <c r="E16" s="13">
        <v>3072480.171875</v>
      </c>
      <c r="F16" s="12">
        <v>95565</v>
      </c>
      <c r="G16" s="12">
        <v>86425</v>
      </c>
      <c r="H16" s="12">
        <v>0</v>
      </c>
      <c r="I16" s="37"/>
      <c r="J16" s="47"/>
      <c r="K16" s="16"/>
      <c r="L16" s="16"/>
      <c r="M16" s="27"/>
      <c r="N16" s="37"/>
      <c r="O16" s="31"/>
      <c r="P16" s="20"/>
      <c r="Q16" s="20"/>
      <c r="R16" s="41"/>
      <c r="S16" s="37"/>
      <c r="T16" s="31">
        <v>0</v>
      </c>
      <c r="U16" s="20"/>
      <c r="V16" s="20"/>
      <c r="W16" s="21"/>
    </row>
    <row r="17" spans="1:23" ht="12.75">
      <c r="A17" s="2" t="s">
        <v>82</v>
      </c>
      <c r="B17" s="52" t="s">
        <v>121</v>
      </c>
      <c r="C17" s="37"/>
      <c r="D17" s="55">
        <v>2905000</v>
      </c>
      <c r="E17" s="13">
        <v>3140276.7578125</v>
      </c>
      <c r="F17" s="12">
        <v>33208</v>
      </c>
      <c r="G17" s="12">
        <v>30640</v>
      </c>
      <c r="H17" s="12">
        <v>0</v>
      </c>
      <c r="I17" s="37"/>
      <c r="J17" s="47"/>
      <c r="K17" s="16"/>
      <c r="L17" s="16"/>
      <c r="M17" s="27"/>
      <c r="N17" s="37"/>
      <c r="O17" s="31"/>
      <c r="P17" s="20"/>
      <c r="Q17" s="20"/>
      <c r="R17" s="41"/>
      <c r="S17" s="37"/>
      <c r="T17" s="31">
        <v>0</v>
      </c>
      <c r="U17" s="20"/>
      <c r="V17" s="20"/>
      <c r="W17" s="21"/>
    </row>
    <row r="18" spans="1:23" ht="12.75">
      <c r="A18" s="2" t="s">
        <v>83</v>
      </c>
      <c r="B18" s="52" t="s">
        <v>122</v>
      </c>
      <c r="C18" s="37"/>
      <c r="D18" s="55">
        <v>6019189</v>
      </c>
      <c r="E18" s="13">
        <v>6176040.171875</v>
      </c>
      <c r="F18" s="12">
        <v>3263</v>
      </c>
      <c r="G18" s="12">
        <v>978</v>
      </c>
      <c r="H18" s="12">
        <v>0</v>
      </c>
      <c r="I18" s="37"/>
      <c r="J18" s="47"/>
      <c r="K18" s="16"/>
      <c r="L18" s="16"/>
      <c r="M18" s="27"/>
      <c r="N18" s="37"/>
      <c r="O18" s="31"/>
      <c r="P18" s="20"/>
      <c r="Q18" s="20"/>
      <c r="R18" s="41"/>
      <c r="S18" s="37"/>
      <c r="T18" s="31">
        <v>406596.1395381187</v>
      </c>
      <c r="U18" s="20"/>
      <c r="V18" s="20"/>
      <c r="W18" s="21"/>
    </row>
    <row r="19" spans="1:23" ht="12.75">
      <c r="A19" s="2" t="s">
        <v>84</v>
      </c>
      <c r="B19" s="52" t="s">
        <v>123</v>
      </c>
      <c r="C19" s="37"/>
      <c r="D19" s="55">
        <v>1935000</v>
      </c>
      <c r="E19" s="13">
        <v>2091851.171875</v>
      </c>
      <c r="F19" s="12">
        <v>8893</v>
      </c>
      <c r="G19" s="12">
        <v>2584</v>
      </c>
      <c r="H19" s="12">
        <v>0</v>
      </c>
      <c r="I19" s="37"/>
      <c r="J19" s="47"/>
      <c r="K19" s="16"/>
      <c r="L19" s="16"/>
      <c r="M19" s="27"/>
      <c r="N19" s="37"/>
      <c r="O19" s="31"/>
      <c r="P19" s="20"/>
      <c r="Q19" s="20"/>
      <c r="R19" s="41"/>
      <c r="S19" s="37"/>
      <c r="T19" s="31">
        <v>1195680</v>
      </c>
      <c r="U19" s="20"/>
      <c r="V19" s="20"/>
      <c r="W19" s="21"/>
    </row>
    <row r="20" spans="1:23" s="141" customFormat="1" ht="12.75">
      <c r="A20" s="130" t="s">
        <v>85</v>
      </c>
      <c r="B20" s="131" t="s">
        <v>124</v>
      </c>
      <c r="C20" s="37"/>
      <c r="D20" s="132">
        <v>750000</v>
      </c>
      <c r="E20" s="133">
        <v>735134.3019076432</v>
      </c>
      <c r="F20" s="12">
        <v>13937</v>
      </c>
      <c r="G20" s="12">
        <v>1442</v>
      </c>
      <c r="H20" s="12">
        <v>0</v>
      </c>
      <c r="I20" s="37"/>
      <c r="J20" s="134"/>
      <c r="K20" s="135"/>
      <c r="L20" s="135"/>
      <c r="M20" s="136"/>
      <c r="N20" s="37"/>
      <c r="O20" s="137"/>
      <c r="P20" s="138"/>
      <c r="Q20" s="138"/>
      <c r="R20" s="139"/>
      <c r="S20" s="37"/>
      <c r="T20" s="137">
        <v>144000</v>
      </c>
      <c r="U20" s="138"/>
      <c r="V20" s="138"/>
      <c r="W20" s="140"/>
    </row>
    <row r="21" spans="1:23" s="141" customFormat="1" ht="12.75">
      <c r="A21" s="130" t="s">
        <v>86</v>
      </c>
      <c r="B21" s="131" t="s">
        <v>125</v>
      </c>
      <c r="C21" s="37"/>
      <c r="D21" s="132">
        <v>2000000</v>
      </c>
      <c r="E21" s="133">
        <v>1960360.9202016862</v>
      </c>
      <c r="F21" s="12">
        <v>32992</v>
      </c>
      <c r="G21" s="12">
        <v>5180</v>
      </c>
      <c r="H21" s="12">
        <v>0</v>
      </c>
      <c r="I21" s="37"/>
      <c r="J21" s="134"/>
      <c r="K21" s="135"/>
      <c r="L21" s="135"/>
      <c r="M21" s="136"/>
      <c r="N21" s="37"/>
      <c r="O21" s="137"/>
      <c r="P21" s="138"/>
      <c r="Q21" s="138"/>
      <c r="R21" s="139"/>
      <c r="S21" s="37"/>
      <c r="T21" s="137">
        <v>559200</v>
      </c>
      <c r="U21" s="138"/>
      <c r="V21" s="138"/>
      <c r="W21" s="140"/>
    </row>
    <row r="22" spans="1:23" s="141" customFormat="1" ht="12.75">
      <c r="A22" s="130" t="s">
        <v>87</v>
      </c>
      <c r="B22" s="131" t="s">
        <v>126</v>
      </c>
      <c r="C22" s="37"/>
      <c r="D22" s="132">
        <v>631000</v>
      </c>
      <c r="E22" s="133">
        <v>618494.4463886861</v>
      </c>
      <c r="F22" s="12">
        <v>14252</v>
      </c>
      <c r="G22" s="12">
        <v>3146</v>
      </c>
      <c r="H22" s="12">
        <v>0</v>
      </c>
      <c r="I22" s="37"/>
      <c r="J22" s="134"/>
      <c r="K22" s="135"/>
      <c r="L22" s="135"/>
      <c r="M22" s="136"/>
      <c r="N22" s="37"/>
      <c r="O22" s="137"/>
      <c r="P22" s="138"/>
      <c r="Q22" s="138"/>
      <c r="R22" s="139"/>
      <c r="S22" s="37"/>
      <c r="T22" s="137">
        <v>175200</v>
      </c>
      <c r="U22" s="138"/>
      <c r="V22" s="138"/>
      <c r="W22" s="140"/>
    </row>
    <row r="23" spans="1:23" s="141" customFormat="1" ht="12.75">
      <c r="A23" s="130" t="s">
        <v>88</v>
      </c>
      <c r="B23" s="131" t="s">
        <v>127</v>
      </c>
      <c r="C23" s="37"/>
      <c r="D23" s="132">
        <v>900000</v>
      </c>
      <c r="E23" s="133">
        <v>882161.5093882323</v>
      </c>
      <c r="F23" s="12">
        <v>75196</v>
      </c>
      <c r="G23" s="12">
        <v>5161</v>
      </c>
      <c r="H23" s="12">
        <v>0</v>
      </c>
      <c r="I23" s="37"/>
      <c r="J23" s="134"/>
      <c r="K23" s="135"/>
      <c r="L23" s="135"/>
      <c r="M23" s="136"/>
      <c r="N23" s="37"/>
      <c r="O23" s="137"/>
      <c r="P23" s="138"/>
      <c r="Q23" s="138"/>
      <c r="R23" s="139"/>
      <c r="S23" s="37"/>
      <c r="T23" s="137">
        <v>4000000</v>
      </c>
      <c r="U23" s="138"/>
      <c r="V23" s="138"/>
      <c r="W23" s="140"/>
    </row>
    <row r="24" spans="1:23" s="141" customFormat="1" ht="12.75">
      <c r="A24" s="130" t="s">
        <v>89</v>
      </c>
      <c r="B24" s="131" t="s">
        <v>128</v>
      </c>
      <c r="C24" s="37"/>
      <c r="D24" s="132">
        <v>1299000</v>
      </c>
      <c r="E24" s="133">
        <v>1273247.4681098768</v>
      </c>
      <c r="F24" s="12">
        <v>10246</v>
      </c>
      <c r="G24" s="12">
        <v>1105</v>
      </c>
      <c r="H24" s="12">
        <v>0</v>
      </c>
      <c r="I24" s="37"/>
      <c r="J24" s="134"/>
      <c r="K24" s="135"/>
      <c r="L24" s="135"/>
      <c r="M24" s="136"/>
      <c r="N24" s="37"/>
      <c r="O24" s="137"/>
      <c r="P24" s="138"/>
      <c r="Q24" s="138"/>
      <c r="R24" s="139"/>
      <c r="S24" s="37"/>
      <c r="T24" s="137">
        <v>2541910.32</v>
      </c>
      <c r="U24" s="138"/>
      <c r="V24" s="138"/>
      <c r="W24" s="140"/>
    </row>
    <row r="25" spans="1:23" s="141" customFormat="1" ht="12.75">
      <c r="A25" s="130" t="s">
        <v>90</v>
      </c>
      <c r="B25" s="131" t="s">
        <v>129</v>
      </c>
      <c r="C25" s="37"/>
      <c r="D25" s="132">
        <v>456000</v>
      </c>
      <c r="E25" s="133">
        <v>446961.65274967434</v>
      </c>
      <c r="F25" s="12">
        <v>13232</v>
      </c>
      <c r="G25" s="12">
        <v>1557</v>
      </c>
      <c r="H25" s="12">
        <v>0</v>
      </c>
      <c r="I25" s="37"/>
      <c r="J25" s="134"/>
      <c r="K25" s="135"/>
      <c r="L25" s="135"/>
      <c r="M25" s="136"/>
      <c r="N25" s="37"/>
      <c r="O25" s="137"/>
      <c r="P25" s="138"/>
      <c r="Q25" s="138"/>
      <c r="R25" s="139"/>
      <c r="S25" s="37"/>
      <c r="T25" s="137">
        <v>68000</v>
      </c>
      <c r="U25" s="138"/>
      <c r="V25" s="138"/>
      <c r="W25" s="140"/>
    </row>
    <row r="26" spans="1:23" s="141" customFormat="1" ht="12.75">
      <c r="A26" s="130" t="s">
        <v>91</v>
      </c>
      <c r="B26" s="131" t="s">
        <v>130</v>
      </c>
      <c r="C26" s="37"/>
      <c r="D26" s="132">
        <v>1374000</v>
      </c>
      <c r="E26" s="133">
        <v>1346766.0405529803</v>
      </c>
      <c r="F26" s="12">
        <v>49741</v>
      </c>
      <c r="G26" s="12">
        <v>592</v>
      </c>
      <c r="H26" s="12">
        <v>0</v>
      </c>
      <c r="I26" s="37"/>
      <c r="J26" s="134"/>
      <c r="K26" s="135"/>
      <c r="L26" s="135"/>
      <c r="M26" s="136"/>
      <c r="N26" s="37"/>
      <c r="O26" s="137"/>
      <c r="P26" s="138"/>
      <c r="Q26" s="138"/>
      <c r="R26" s="139"/>
      <c r="S26" s="37"/>
      <c r="T26" s="137">
        <v>0</v>
      </c>
      <c r="U26" s="138"/>
      <c r="V26" s="138"/>
      <c r="W26" s="140"/>
    </row>
    <row r="27" spans="1:23" s="141" customFormat="1" ht="12.75">
      <c r="A27" s="130" t="s">
        <v>92</v>
      </c>
      <c r="B27" s="131" t="s">
        <v>131</v>
      </c>
      <c r="C27" s="37"/>
      <c r="D27" s="132">
        <v>8750000</v>
      </c>
      <c r="E27" s="133">
        <v>8579843.542459901</v>
      </c>
      <c r="F27" s="12">
        <v>981490</v>
      </c>
      <c r="G27" s="12">
        <v>91389</v>
      </c>
      <c r="H27" s="12">
        <v>1771450</v>
      </c>
      <c r="I27" s="37"/>
      <c r="J27" s="134"/>
      <c r="K27" s="135"/>
      <c r="L27" s="135"/>
      <c r="M27" s="136"/>
      <c r="N27" s="37"/>
      <c r="O27" s="137"/>
      <c r="P27" s="138"/>
      <c r="Q27" s="138"/>
      <c r="R27" s="139"/>
      <c r="S27" s="37"/>
      <c r="T27" s="137">
        <v>220489.32</v>
      </c>
      <c r="U27" s="138"/>
      <c r="V27" s="138"/>
      <c r="W27" s="140">
        <v>285574</v>
      </c>
    </row>
    <row r="28" spans="1:23" s="141" customFormat="1" ht="12.75">
      <c r="A28" s="130" t="s">
        <v>93</v>
      </c>
      <c r="B28" s="131" t="s">
        <v>132</v>
      </c>
      <c r="C28" s="37"/>
      <c r="D28" s="132">
        <v>6450000</v>
      </c>
      <c r="E28" s="133">
        <v>6323690.719064269</v>
      </c>
      <c r="F28" s="12">
        <v>1173732</v>
      </c>
      <c r="G28" s="12">
        <v>160649</v>
      </c>
      <c r="H28" s="12">
        <v>0</v>
      </c>
      <c r="I28" s="37"/>
      <c r="J28" s="134"/>
      <c r="K28" s="135"/>
      <c r="L28" s="135"/>
      <c r="M28" s="136"/>
      <c r="N28" s="37"/>
      <c r="O28" s="137"/>
      <c r="P28" s="138"/>
      <c r="Q28" s="138"/>
      <c r="R28" s="139"/>
      <c r="S28" s="37"/>
      <c r="T28" s="137">
        <v>1145000</v>
      </c>
      <c r="U28" s="138"/>
      <c r="V28" s="138"/>
      <c r="W28" s="140"/>
    </row>
    <row r="29" spans="1:23" s="141" customFormat="1" ht="12.75">
      <c r="A29" s="130" t="s">
        <v>94</v>
      </c>
      <c r="B29" s="131" t="s">
        <v>133</v>
      </c>
      <c r="C29" s="37"/>
      <c r="D29" s="132">
        <v>3000000</v>
      </c>
      <c r="E29" s="133">
        <v>2940536.963562266</v>
      </c>
      <c r="F29" s="12">
        <v>296766</v>
      </c>
      <c r="G29" s="12">
        <v>72624</v>
      </c>
      <c r="H29" s="12">
        <v>0</v>
      </c>
      <c r="I29" s="37"/>
      <c r="J29" s="134"/>
      <c r="K29" s="135"/>
      <c r="L29" s="135"/>
      <c r="M29" s="136"/>
      <c r="N29" s="37"/>
      <c r="O29" s="137"/>
      <c r="P29" s="138"/>
      <c r="Q29" s="138"/>
      <c r="R29" s="139"/>
      <c r="S29" s="37"/>
      <c r="T29" s="137">
        <v>0</v>
      </c>
      <c r="U29" s="138"/>
      <c r="V29" s="138"/>
      <c r="W29" s="140"/>
    </row>
    <row r="30" spans="1:23" s="141" customFormat="1" ht="12.75">
      <c r="A30" s="130" t="s">
        <v>95</v>
      </c>
      <c r="B30" s="131" t="s">
        <v>134</v>
      </c>
      <c r="C30" s="37"/>
      <c r="D30" s="132">
        <v>3000000</v>
      </c>
      <c r="E30" s="133">
        <v>2940537.181061222</v>
      </c>
      <c r="F30" s="12">
        <v>135316</v>
      </c>
      <c r="G30" s="12">
        <v>31327</v>
      </c>
      <c r="H30" s="12">
        <v>0</v>
      </c>
      <c r="I30" s="37"/>
      <c r="J30" s="134"/>
      <c r="K30" s="135"/>
      <c r="L30" s="135"/>
      <c r="M30" s="136"/>
      <c r="N30" s="37"/>
      <c r="O30" s="137"/>
      <c r="P30" s="138"/>
      <c r="Q30" s="138"/>
      <c r="R30" s="139"/>
      <c r="S30" s="37"/>
      <c r="T30" s="137">
        <v>0</v>
      </c>
      <c r="U30" s="138"/>
      <c r="V30" s="138"/>
      <c r="W30" s="140"/>
    </row>
    <row r="31" spans="1:24" ht="12.75">
      <c r="A31" s="2" t="s">
        <v>96</v>
      </c>
      <c r="B31" s="52" t="s">
        <v>135</v>
      </c>
      <c r="C31" s="37"/>
      <c r="D31" s="55">
        <v>22101237</v>
      </c>
      <c r="E31" s="13">
        <v>21673195.02620414</v>
      </c>
      <c r="F31" s="12">
        <v>2258393</v>
      </c>
      <c r="G31" s="12">
        <v>402406</v>
      </c>
      <c r="H31" s="12">
        <v>0</v>
      </c>
      <c r="I31" s="37"/>
      <c r="J31" s="47"/>
      <c r="K31" s="16"/>
      <c r="L31" s="16"/>
      <c r="M31" s="27"/>
      <c r="N31" s="37"/>
      <c r="O31" s="31"/>
      <c r="P31" s="20"/>
      <c r="Q31" s="20"/>
      <c r="R31" s="41"/>
      <c r="S31" s="37"/>
      <c r="T31" s="31">
        <v>11409122.798400002</v>
      </c>
      <c r="U31" s="20">
        <v>1876221.99936</v>
      </c>
      <c r="V31" s="20">
        <v>927759.312</v>
      </c>
      <c r="W31" s="21"/>
      <c r="X31" s="129"/>
    </row>
    <row r="32" spans="1:23" ht="12.75">
      <c r="A32" s="2" t="s">
        <v>97</v>
      </c>
      <c r="B32" s="52" t="s">
        <v>136</v>
      </c>
      <c r="C32" s="37"/>
      <c r="D32" s="55">
        <v>6039129</v>
      </c>
      <c r="E32" s="13">
        <v>6039129</v>
      </c>
      <c r="F32" s="12">
        <v>0</v>
      </c>
      <c r="G32" s="12">
        <v>0</v>
      </c>
      <c r="H32" s="12">
        <v>0</v>
      </c>
      <c r="I32" s="37"/>
      <c r="J32" s="47"/>
      <c r="K32" s="16"/>
      <c r="L32" s="16"/>
      <c r="M32" s="27"/>
      <c r="N32" s="37"/>
      <c r="O32" s="31"/>
      <c r="P32" s="20"/>
      <c r="Q32" s="20"/>
      <c r="R32" s="41"/>
      <c r="S32" s="37"/>
      <c r="T32" s="31">
        <v>0</v>
      </c>
      <c r="U32" s="20"/>
      <c r="V32" s="20"/>
      <c r="W32" s="21"/>
    </row>
    <row r="33" spans="1:23" ht="12.75">
      <c r="A33" s="2" t="s">
        <v>98</v>
      </c>
      <c r="B33" s="52" t="s">
        <v>137</v>
      </c>
      <c r="C33" s="37"/>
      <c r="D33" s="55">
        <v>1900000</v>
      </c>
      <c r="E33" s="13">
        <v>1862569.129527958</v>
      </c>
      <c r="F33" s="12">
        <v>151264</v>
      </c>
      <c r="G33" s="12">
        <v>6185</v>
      </c>
      <c r="H33" s="12">
        <v>0</v>
      </c>
      <c r="I33" s="37"/>
      <c r="J33" s="47"/>
      <c r="K33" s="16"/>
      <c r="L33" s="16"/>
      <c r="M33" s="27"/>
      <c r="N33" s="37"/>
      <c r="O33" s="31"/>
      <c r="P33" s="20"/>
      <c r="Q33" s="20"/>
      <c r="R33" s="41"/>
      <c r="S33" s="37"/>
      <c r="T33" s="31">
        <v>0</v>
      </c>
      <c r="U33" s="20"/>
      <c r="V33" s="20"/>
      <c r="W33" s="21"/>
    </row>
    <row r="34" spans="1:23" ht="12.75">
      <c r="A34" s="2" t="s">
        <v>99</v>
      </c>
      <c r="B34" s="52" t="s">
        <v>138</v>
      </c>
      <c r="C34" s="37"/>
      <c r="D34" s="55">
        <v>1500000</v>
      </c>
      <c r="E34" s="13">
        <v>1470268.5952309498</v>
      </c>
      <c r="F34" s="12">
        <v>29392</v>
      </c>
      <c r="G34" s="12">
        <v>2926</v>
      </c>
      <c r="H34" s="12">
        <v>0</v>
      </c>
      <c r="I34" s="37"/>
      <c r="J34" s="47"/>
      <c r="K34" s="16"/>
      <c r="L34" s="16"/>
      <c r="M34" s="27"/>
      <c r="N34" s="37"/>
      <c r="O34" s="31"/>
      <c r="P34" s="20"/>
      <c r="Q34" s="20"/>
      <c r="R34" s="41"/>
      <c r="S34" s="37"/>
      <c r="T34" s="31">
        <v>456000</v>
      </c>
      <c r="U34" s="20"/>
      <c r="V34" s="20"/>
      <c r="W34" s="21"/>
    </row>
    <row r="35" spans="1:23" ht="12.75">
      <c r="A35" s="2" t="s">
        <v>100</v>
      </c>
      <c r="B35" s="52" t="s">
        <v>139</v>
      </c>
      <c r="C35" s="37"/>
      <c r="D35" s="55">
        <v>9500000</v>
      </c>
      <c r="E35" s="13">
        <v>9315899.672642639</v>
      </c>
      <c r="F35" s="12">
        <v>806771</v>
      </c>
      <c r="G35" s="12">
        <v>151794</v>
      </c>
      <c r="H35" s="12">
        <v>0</v>
      </c>
      <c r="I35" s="37"/>
      <c r="J35" s="47"/>
      <c r="K35" s="16"/>
      <c r="L35" s="16"/>
      <c r="M35" s="27"/>
      <c r="N35" s="37"/>
      <c r="O35" s="31"/>
      <c r="P35" s="20"/>
      <c r="Q35" s="20"/>
      <c r="R35" s="41"/>
      <c r="S35" s="37"/>
      <c r="T35" s="31">
        <v>5150641.791739</v>
      </c>
      <c r="U35" s="20">
        <v>451158.566279336</v>
      </c>
      <c r="V35" s="20">
        <v>99352.93742</v>
      </c>
      <c r="W35" s="21"/>
    </row>
    <row r="36" spans="1:23" ht="12.75">
      <c r="A36" s="2" t="s">
        <v>101</v>
      </c>
      <c r="B36" s="52" t="s">
        <v>140</v>
      </c>
      <c r="C36" s="37"/>
      <c r="D36" s="55">
        <v>7500000</v>
      </c>
      <c r="E36" s="13">
        <v>7356475.1111223195</v>
      </c>
      <c r="F36" s="12">
        <v>455854</v>
      </c>
      <c r="G36" s="12">
        <v>30170</v>
      </c>
      <c r="H36" s="12">
        <v>57202</v>
      </c>
      <c r="I36" s="37"/>
      <c r="J36" s="47"/>
      <c r="K36" s="16"/>
      <c r="L36" s="16"/>
      <c r="M36" s="27"/>
      <c r="N36" s="37"/>
      <c r="O36" s="31"/>
      <c r="P36" s="20"/>
      <c r="Q36" s="20"/>
      <c r="R36" s="41"/>
      <c r="S36" s="37"/>
      <c r="T36" s="31">
        <v>5291474.465600001</v>
      </c>
      <c r="U36" s="20"/>
      <c r="V36" s="20"/>
      <c r="W36" s="21">
        <v>152798</v>
      </c>
    </row>
    <row r="37" spans="1:23" ht="12.75">
      <c r="A37" s="2" t="s">
        <v>102</v>
      </c>
      <c r="B37" s="52" t="s">
        <v>141</v>
      </c>
      <c r="C37" s="37"/>
      <c r="D37" s="55">
        <v>3000000</v>
      </c>
      <c r="E37" s="13">
        <v>2940536.9036927153</v>
      </c>
      <c r="F37" s="12">
        <v>231274</v>
      </c>
      <c r="G37" s="12">
        <v>16812</v>
      </c>
      <c r="H37" s="12">
        <v>475406</v>
      </c>
      <c r="I37" s="37"/>
      <c r="J37" s="47"/>
      <c r="K37" s="16"/>
      <c r="L37" s="16"/>
      <c r="M37" s="27"/>
      <c r="N37" s="37"/>
      <c r="O37" s="31"/>
      <c r="P37" s="20"/>
      <c r="Q37" s="20"/>
      <c r="R37" s="41"/>
      <c r="S37" s="37"/>
      <c r="T37" s="31">
        <v>3016651.1004000003</v>
      </c>
      <c r="U37" s="20"/>
      <c r="V37" s="20"/>
      <c r="W37" s="21">
        <v>572990</v>
      </c>
    </row>
    <row r="38" spans="1:23" ht="12.75">
      <c r="A38" s="2" t="s">
        <v>103</v>
      </c>
      <c r="B38" s="52" t="s">
        <v>142</v>
      </c>
      <c r="C38" s="37"/>
      <c r="D38" s="55">
        <v>26846940</v>
      </c>
      <c r="E38" s="13">
        <v>26328586.392110825</v>
      </c>
      <c r="F38" s="12">
        <v>1835613</v>
      </c>
      <c r="G38" s="12">
        <v>231805</v>
      </c>
      <c r="H38" s="12">
        <v>0</v>
      </c>
      <c r="I38" s="37"/>
      <c r="J38" s="47"/>
      <c r="K38" s="16"/>
      <c r="L38" s="16"/>
      <c r="M38" s="27"/>
      <c r="N38" s="37"/>
      <c r="O38" s="31"/>
      <c r="P38" s="20"/>
      <c r="Q38" s="20"/>
      <c r="R38" s="41"/>
      <c r="S38" s="37"/>
      <c r="T38" s="31">
        <v>18080998.560000002</v>
      </c>
      <c r="U38" s="142">
        <v>443201.8</v>
      </c>
      <c r="V38" s="20">
        <v>77110.2</v>
      </c>
      <c r="W38" s="21"/>
    </row>
    <row r="39" spans="1:23" ht="12.75">
      <c r="A39" s="2" t="s">
        <v>104</v>
      </c>
      <c r="B39" s="52" t="s">
        <v>143</v>
      </c>
      <c r="C39" s="37"/>
      <c r="D39" s="55">
        <v>3750000</v>
      </c>
      <c r="E39" s="13">
        <v>3675672.000261725</v>
      </c>
      <c r="F39" s="12">
        <v>199309</v>
      </c>
      <c r="G39" s="12">
        <v>16506</v>
      </c>
      <c r="H39" s="12">
        <v>0</v>
      </c>
      <c r="I39" s="37"/>
      <c r="J39" s="47"/>
      <c r="K39" s="16"/>
      <c r="L39" s="16"/>
      <c r="M39" s="27"/>
      <c r="N39" s="37"/>
      <c r="O39" s="31"/>
      <c r="P39" s="20"/>
      <c r="Q39" s="20"/>
      <c r="R39" s="41"/>
      <c r="S39" s="37"/>
      <c r="T39" s="31">
        <v>0</v>
      </c>
      <c r="U39" s="20"/>
      <c r="V39" s="20"/>
      <c r="W39" s="21"/>
    </row>
    <row r="40" spans="1:23" ht="12.75">
      <c r="A40" s="2" t="s">
        <v>105</v>
      </c>
      <c r="B40" s="52" t="s">
        <v>144</v>
      </c>
      <c r="C40" s="37"/>
      <c r="D40" s="55">
        <v>150000</v>
      </c>
      <c r="E40" s="13">
        <v>147028.00881204405</v>
      </c>
      <c r="F40" s="12">
        <v>0</v>
      </c>
      <c r="G40" s="12">
        <v>0</v>
      </c>
      <c r="H40" s="12">
        <v>0</v>
      </c>
      <c r="I40" s="37"/>
      <c r="J40" s="47"/>
      <c r="K40" s="16"/>
      <c r="L40" s="16"/>
      <c r="M40" s="27"/>
      <c r="N40" s="37"/>
      <c r="O40" s="31"/>
      <c r="P40" s="20"/>
      <c r="Q40" s="20"/>
      <c r="R40" s="41"/>
      <c r="S40" s="37"/>
      <c r="T40" s="31">
        <v>72000</v>
      </c>
      <c r="U40" s="20"/>
      <c r="V40" s="20"/>
      <c r="W40" s="21"/>
    </row>
    <row r="41" spans="1:23" ht="12.75">
      <c r="A41" s="2" t="s">
        <v>106</v>
      </c>
      <c r="B41" s="52" t="s">
        <v>145</v>
      </c>
      <c r="C41" s="37"/>
      <c r="D41" s="55">
        <v>360000</v>
      </c>
      <c r="E41" s="13">
        <v>352864.4580071351</v>
      </c>
      <c r="F41" s="12">
        <v>133437</v>
      </c>
      <c r="G41" s="12">
        <v>9168</v>
      </c>
      <c r="H41" s="12">
        <v>0</v>
      </c>
      <c r="I41" s="37"/>
      <c r="J41" s="47"/>
      <c r="K41" s="16"/>
      <c r="L41" s="16"/>
      <c r="M41" s="27"/>
      <c r="N41" s="37"/>
      <c r="O41" s="31"/>
      <c r="P41" s="20"/>
      <c r="Q41" s="20"/>
      <c r="R41" s="41"/>
      <c r="S41" s="37"/>
      <c r="T41" s="31">
        <v>0</v>
      </c>
      <c r="U41" s="20"/>
      <c r="V41" s="20"/>
      <c r="W41" s="21"/>
    </row>
    <row r="42" spans="1:23" ht="12.75">
      <c r="A42" s="2" t="s">
        <v>107</v>
      </c>
      <c r="B42" s="52" t="s">
        <v>146</v>
      </c>
      <c r="C42" s="37"/>
      <c r="D42" s="55">
        <v>900000</v>
      </c>
      <c r="E42" s="13">
        <v>882161.1575439866</v>
      </c>
      <c r="F42" s="12">
        <v>0</v>
      </c>
      <c r="G42" s="12">
        <v>0</v>
      </c>
      <c r="H42" s="12">
        <v>0</v>
      </c>
      <c r="I42" s="37"/>
      <c r="J42" s="47"/>
      <c r="K42" s="16"/>
      <c r="L42" s="16"/>
      <c r="M42" s="27"/>
      <c r="N42" s="37"/>
      <c r="O42" s="31"/>
      <c r="P42" s="20"/>
      <c r="Q42" s="20"/>
      <c r="R42" s="41"/>
      <c r="S42" s="37"/>
      <c r="T42" s="31">
        <v>202038.33964444447</v>
      </c>
      <c r="U42" s="20"/>
      <c r="V42" s="20"/>
      <c r="W42" s="21"/>
    </row>
    <row r="43" spans="1:27" s="141" customFormat="1" ht="12.75">
      <c r="A43" s="130" t="s">
        <v>108</v>
      </c>
      <c r="B43" s="131" t="s">
        <v>147</v>
      </c>
      <c r="C43" s="37"/>
      <c r="D43" s="132">
        <v>19500000</v>
      </c>
      <c r="E43" s="133">
        <v>19124553.199098345</v>
      </c>
      <c r="F43" s="12">
        <v>1934048</v>
      </c>
      <c r="G43" s="12">
        <v>211120</v>
      </c>
      <c r="H43" s="12">
        <v>0</v>
      </c>
      <c r="I43" s="37"/>
      <c r="J43" s="134"/>
      <c r="K43" s="135"/>
      <c r="L43" s="135"/>
      <c r="M43" s="136"/>
      <c r="N43" s="37"/>
      <c r="O43" s="137"/>
      <c r="P43" s="138"/>
      <c r="Q43" s="138"/>
      <c r="R43" s="139"/>
      <c r="S43" s="37"/>
      <c r="T43" s="137">
        <v>4689313.70786528</v>
      </c>
      <c r="U43" s="138">
        <v>458462.65888656</v>
      </c>
      <c r="V43" s="138">
        <v>50302.5208670899</v>
      </c>
      <c r="W43" s="140"/>
      <c r="Y43" s="144"/>
      <c r="Z43" s="145"/>
      <c r="AA43" s="146"/>
    </row>
    <row r="44" spans="1:23" ht="12.75">
      <c r="A44" s="2" t="s">
        <v>109</v>
      </c>
      <c r="B44" s="52" t="s">
        <v>148</v>
      </c>
      <c r="C44" s="37"/>
      <c r="D44" s="55">
        <v>3060000</v>
      </c>
      <c r="E44" s="13">
        <v>2999348.3345086435</v>
      </c>
      <c r="F44" s="12">
        <v>152173</v>
      </c>
      <c r="G44" s="12">
        <v>27600</v>
      </c>
      <c r="H44" s="12">
        <v>0</v>
      </c>
      <c r="I44" s="37"/>
      <c r="J44" s="47"/>
      <c r="K44" s="16"/>
      <c r="L44" s="16"/>
      <c r="M44" s="27"/>
      <c r="N44" s="37"/>
      <c r="O44" s="31"/>
      <c r="P44" s="20"/>
      <c r="Q44" s="20"/>
      <c r="R44" s="41"/>
      <c r="S44" s="37"/>
      <c r="T44" s="31">
        <v>856800</v>
      </c>
      <c r="U44" s="20"/>
      <c r="V44" s="20"/>
      <c r="W44" s="21"/>
    </row>
    <row r="45" spans="1:23" ht="12.75">
      <c r="A45" s="2" t="s">
        <v>110</v>
      </c>
      <c r="B45" s="52" t="s">
        <v>149</v>
      </c>
      <c r="C45" s="37"/>
      <c r="D45" s="55">
        <v>420000</v>
      </c>
      <c r="E45" s="13">
        <v>411675.204134112</v>
      </c>
      <c r="F45" s="12">
        <v>166628</v>
      </c>
      <c r="G45" s="12">
        <v>2020</v>
      </c>
      <c r="H45" s="12">
        <v>0</v>
      </c>
      <c r="I45" s="37"/>
      <c r="J45" s="47"/>
      <c r="K45" s="16"/>
      <c r="L45" s="16"/>
      <c r="M45" s="27"/>
      <c r="N45" s="37"/>
      <c r="O45" s="31"/>
      <c r="P45" s="20"/>
      <c r="Q45" s="20"/>
      <c r="R45" s="41"/>
      <c r="S45" s="37"/>
      <c r="T45" s="31">
        <v>0</v>
      </c>
      <c r="U45" s="20"/>
      <c r="V45" s="20"/>
      <c r="W45" s="21"/>
    </row>
    <row r="46" spans="1:24" ht="13.5" thickBot="1">
      <c r="A46" s="3" t="s">
        <v>151</v>
      </c>
      <c r="B46" s="53" t="s">
        <v>152</v>
      </c>
      <c r="C46" s="38"/>
      <c r="D46" s="56"/>
      <c r="E46" s="14"/>
      <c r="F46" s="14"/>
      <c r="G46" s="14"/>
      <c r="H46" s="44"/>
      <c r="I46" s="38"/>
      <c r="J46" s="48"/>
      <c r="K46" s="17"/>
      <c r="L46" s="17"/>
      <c r="M46" s="28"/>
      <c r="N46" s="38"/>
      <c r="O46" s="32"/>
      <c r="P46" s="22"/>
      <c r="Q46" s="22"/>
      <c r="R46" s="42"/>
      <c r="S46" s="38"/>
      <c r="T46" s="32">
        <v>2792000</v>
      </c>
      <c r="U46" s="22">
        <v>535242.259999991</v>
      </c>
      <c r="V46" s="22">
        <v>49447.4599999999</v>
      </c>
      <c r="W46" s="23"/>
      <c r="X46" s="129"/>
    </row>
    <row r="47" spans="1:23" ht="13.5" thickBot="1">
      <c r="A47" s="150" t="s">
        <v>2</v>
      </c>
      <c r="B47" s="151"/>
      <c r="C47" s="39"/>
      <c r="D47" s="57">
        <f>SUM(D7:D46)</f>
        <v>170159576</v>
      </c>
      <c r="E47" s="11">
        <f>SUM(E7:E46)</f>
        <v>170159585.68834397</v>
      </c>
      <c r="F47" s="11">
        <f>SUM(F7:F46)</f>
        <v>11563854</v>
      </c>
      <c r="G47" s="11">
        <f>SUM(G7:G46)</f>
        <v>1830474</v>
      </c>
      <c r="H47" s="45">
        <f>SUM(H7:H46)</f>
        <v>2304058</v>
      </c>
      <c r="I47" s="39"/>
      <c r="J47" s="49">
        <f>SUM(J7:J46)</f>
        <v>0</v>
      </c>
      <c r="K47" s="10">
        <f>SUM(K7:K46)</f>
        <v>0</v>
      </c>
      <c r="L47" s="10">
        <f>SUM(L7:L46)</f>
        <v>0</v>
      </c>
      <c r="M47" s="29">
        <f>SUM(M7:M46)</f>
        <v>0</v>
      </c>
      <c r="N47" s="39"/>
      <c r="O47" s="33">
        <f>SUM(O7:O46)</f>
        <v>0</v>
      </c>
      <c r="P47" s="8">
        <f>SUM(P7:P46)</f>
        <v>0</v>
      </c>
      <c r="Q47" s="8">
        <f>SUM(Q7:Q46)</f>
        <v>0</v>
      </c>
      <c r="R47" s="43">
        <f>SUM(R7:R46)</f>
        <v>0</v>
      </c>
      <c r="S47" s="39"/>
      <c r="T47" s="33">
        <f>SUM(T7:T46)</f>
        <v>68104978.64818686</v>
      </c>
      <c r="U47" s="8">
        <f>SUM(U7:U46)</f>
        <v>3764287.2845258866</v>
      </c>
      <c r="V47" s="8">
        <f>SUM(V7:V46)</f>
        <v>1203972.43028709</v>
      </c>
      <c r="W47" s="9">
        <f>SUM(W7:W46)</f>
        <v>1011362</v>
      </c>
    </row>
    <row r="48" spans="20:21" ht="12.75">
      <c r="T48" s="128"/>
      <c r="U48" s="129"/>
    </row>
    <row r="49" spans="1:20" ht="12.75" customHeight="1">
      <c r="A49" s="143"/>
      <c r="B49" s="52"/>
      <c r="T49" s="129"/>
    </row>
    <row r="50" ht="12.75">
      <c r="U50" s="129"/>
    </row>
    <row r="51" ht="14.25">
      <c r="A51" s="1"/>
    </row>
    <row r="52" ht="12.75">
      <c r="B52" t="s">
        <v>69</v>
      </c>
    </row>
    <row r="53" ht="12.75">
      <c r="B53" t="s">
        <v>70</v>
      </c>
    </row>
    <row r="54" ht="12.75">
      <c r="B54" t="s">
        <v>71</v>
      </c>
    </row>
  </sheetData>
  <mergeCells count="7">
    <mergeCell ref="J5:M5"/>
    <mergeCell ref="O5:R5"/>
    <mergeCell ref="T5:W5"/>
    <mergeCell ref="A47:B47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="75" zoomScaleNormal="75" workbookViewId="0" topLeftCell="A1">
      <selection activeCell="E48" sqref="E48"/>
    </sheetView>
  </sheetViews>
  <sheetFormatPr defaultColWidth="9.140625" defaultRowHeight="12.75"/>
  <cols>
    <col min="1" max="1" width="63.140625" style="92" bestFit="1" customWidth="1"/>
    <col min="2" max="2" width="21.140625" style="93" bestFit="1" customWidth="1"/>
    <col min="3" max="13" width="18.00390625" style="93" customWidth="1"/>
    <col min="14" max="14" width="8.421875" style="93" customWidth="1"/>
    <col min="15" max="20" width="12.7109375" style="93" customWidth="1"/>
    <col min="21" max="16384" width="9.28125" style="93" customWidth="1"/>
  </cols>
  <sheetData>
    <row r="1" s="91" customFormat="1" ht="20.25">
      <c r="A1" s="90" t="str">
        <f>'Program Costs &amp; Impacts'!A1</f>
        <v>Southern California Gas Company</v>
      </c>
    </row>
    <row r="2" s="91" customFormat="1" ht="20.25">
      <c r="A2" s="90" t="s">
        <v>33</v>
      </c>
    </row>
    <row r="3" ht="15.75">
      <c r="A3" s="25" t="str">
        <f>'Program Costs &amp; Impacts'!A3</f>
        <v>Report Month:  September 2006</v>
      </c>
    </row>
    <row r="5" ht="16.5" thickBot="1">
      <c r="A5" s="25" t="s">
        <v>57</v>
      </c>
    </row>
    <row r="6" spans="1:2" ht="15">
      <c r="A6" s="94" t="s">
        <v>54</v>
      </c>
      <c r="B6" s="95">
        <f>'Program Costs &amp; Impacts'!D47</f>
        <v>170159576</v>
      </c>
    </row>
    <row r="7" spans="1:2" ht="15">
      <c r="A7" s="96" t="s">
        <v>35</v>
      </c>
      <c r="B7" s="97">
        <f>'Program Costs &amp; Impacts'!F47</f>
        <v>11563854</v>
      </c>
    </row>
    <row r="8" spans="1:2" ht="15">
      <c r="A8" s="96" t="s">
        <v>36</v>
      </c>
      <c r="B8" s="97">
        <f>'Program Costs &amp; Impacts'!G47</f>
        <v>1830474</v>
      </c>
    </row>
    <row r="9" spans="1:2" ht="15.75" thickBot="1">
      <c r="A9" s="98" t="s">
        <v>40</v>
      </c>
      <c r="B9" s="99">
        <f>'Program Costs &amp; Impacts'!H47</f>
        <v>2304058</v>
      </c>
    </row>
    <row r="12" ht="16.5" thickBot="1">
      <c r="A12" s="25" t="s">
        <v>58</v>
      </c>
    </row>
    <row r="13" spans="1:2" ht="15">
      <c r="A13" s="100" t="s">
        <v>44</v>
      </c>
      <c r="B13" s="101">
        <f>'Program Costs &amp; Impacts'!L47</f>
        <v>0</v>
      </c>
    </row>
    <row r="14" spans="1:2" ht="15">
      <c r="A14" s="102" t="s">
        <v>45</v>
      </c>
      <c r="B14" s="103">
        <f>'Program Costs &amp; Impacts'!Q47</f>
        <v>0</v>
      </c>
    </row>
    <row r="15" spans="1:2" ht="15">
      <c r="A15" s="102" t="s">
        <v>46</v>
      </c>
      <c r="B15" s="103">
        <f>'Program Costs &amp; Impacts'!V47</f>
        <v>1203972.43028709</v>
      </c>
    </row>
    <row r="16" spans="1:2" ht="15">
      <c r="A16" s="104" t="s">
        <v>41</v>
      </c>
      <c r="B16" s="105">
        <f>'Program Costs &amp; Impacts'!M47</f>
        <v>0</v>
      </c>
    </row>
    <row r="17" spans="1:2" ht="15">
      <c r="A17" s="104" t="s">
        <v>42</v>
      </c>
      <c r="B17" s="105">
        <f>'Program Costs &amp; Impacts'!R47</f>
        <v>0</v>
      </c>
    </row>
    <row r="18" spans="1:2" ht="15.75" thickBot="1">
      <c r="A18" s="106" t="s">
        <v>43</v>
      </c>
      <c r="B18" s="107">
        <f>'Program Costs &amp; Impacts'!W47</f>
        <v>1011362</v>
      </c>
    </row>
    <row r="19" spans="1:7" ht="15">
      <c r="A19" s="108"/>
      <c r="B19" s="109"/>
      <c r="C19" s="109"/>
      <c r="D19" s="109"/>
      <c r="E19" s="109"/>
      <c r="F19" s="109"/>
      <c r="G19" s="109"/>
    </row>
    <row r="20" spans="1:7" ht="15">
      <c r="A20" s="108"/>
      <c r="B20" s="109"/>
      <c r="C20" s="109"/>
      <c r="D20" s="109"/>
      <c r="E20" s="109"/>
      <c r="F20" s="109"/>
      <c r="G20" s="109"/>
    </row>
    <row r="21" ht="16.5" thickBot="1">
      <c r="A21" s="25" t="s">
        <v>59</v>
      </c>
    </row>
    <row r="22" spans="1:13" ht="33.75" customHeight="1">
      <c r="A22" s="110"/>
      <c r="B22" s="156" t="s">
        <v>37</v>
      </c>
      <c r="C22" s="157"/>
      <c r="D22" s="158"/>
      <c r="E22" s="156" t="s">
        <v>60</v>
      </c>
      <c r="F22" s="157"/>
      <c r="G22" s="158"/>
      <c r="H22" s="156" t="s">
        <v>50</v>
      </c>
      <c r="I22" s="157"/>
      <c r="J22" s="158"/>
      <c r="K22" s="156" t="s">
        <v>39</v>
      </c>
      <c r="L22" s="157"/>
      <c r="M22" s="159"/>
    </row>
    <row r="23" spans="1:20" s="115" customFormat="1" ht="15">
      <c r="A23" s="111"/>
      <c r="B23" s="112">
        <v>2006</v>
      </c>
      <c r="C23" s="113">
        <v>2007</v>
      </c>
      <c r="D23" s="113">
        <v>2008</v>
      </c>
      <c r="E23" s="112">
        <v>2006</v>
      </c>
      <c r="F23" s="113">
        <v>2007</v>
      </c>
      <c r="G23" s="113">
        <v>2008</v>
      </c>
      <c r="H23" s="112">
        <v>2006</v>
      </c>
      <c r="I23" s="113">
        <v>2007</v>
      </c>
      <c r="J23" s="113">
        <v>2008</v>
      </c>
      <c r="K23" s="112">
        <v>2006</v>
      </c>
      <c r="L23" s="113">
        <v>2007</v>
      </c>
      <c r="M23" s="114">
        <v>2008</v>
      </c>
      <c r="N23" s="93"/>
      <c r="O23" s="93"/>
      <c r="P23" s="93"/>
      <c r="Q23" s="93"/>
      <c r="R23" s="93"/>
      <c r="S23" s="93"/>
      <c r="T23" s="93"/>
    </row>
    <row r="24" spans="1:13" ht="15">
      <c r="A24" s="116" t="s">
        <v>3</v>
      </c>
      <c r="B24" s="117"/>
      <c r="C24" s="117"/>
      <c r="D24" s="117"/>
      <c r="E24" s="117"/>
      <c r="F24" s="117"/>
      <c r="G24" s="117"/>
      <c r="H24" s="118"/>
      <c r="I24" s="118"/>
      <c r="J24" s="118"/>
      <c r="K24" s="123" t="e">
        <f aca="true" t="shared" si="0" ref="K24:M26">H24/B24</f>
        <v>#DIV/0!</v>
      </c>
      <c r="L24" s="123" t="e">
        <f t="shared" si="0"/>
        <v>#DIV/0!</v>
      </c>
      <c r="M24" s="124" t="e">
        <f t="shared" si="0"/>
        <v>#DIV/0!</v>
      </c>
    </row>
    <row r="25" spans="1:13" ht="15">
      <c r="A25" s="119" t="s">
        <v>4</v>
      </c>
      <c r="B25" s="117"/>
      <c r="C25" s="117"/>
      <c r="D25" s="117"/>
      <c r="E25" s="117"/>
      <c r="F25" s="117"/>
      <c r="G25" s="117"/>
      <c r="H25" s="118"/>
      <c r="I25" s="118"/>
      <c r="J25" s="118"/>
      <c r="K25" s="123" t="e">
        <f t="shared" si="0"/>
        <v>#DIV/0!</v>
      </c>
      <c r="L25" s="123" t="e">
        <f t="shared" si="0"/>
        <v>#DIV/0!</v>
      </c>
      <c r="M25" s="124" t="e">
        <f t="shared" si="0"/>
        <v>#DIV/0!</v>
      </c>
    </row>
    <row r="26" spans="1:13" ht="15.75" thickBot="1">
      <c r="A26" s="120" t="s">
        <v>5</v>
      </c>
      <c r="B26" s="121">
        <v>14700000</v>
      </c>
      <c r="C26" s="121">
        <v>19300000</v>
      </c>
      <c r="D26" s="121">
        <v>23300000</v>
      </c>
      <c r="E26" s="121">
        <v>18126686</v>
      </c>
      <c r="F26" s="121">
        <v>23305635</v>
      </c>
      <c r="G26" s="121">
        <v>26672658</v>
      </c>
      <c r="H26" s="122">
        <f>'Program Costs &amp; Impacts'!U47</f>
        <v>3764287.2845258866</v>
      </c>
      <c r="I26" s="122"/>
      <c r="J26" s="122"/>
      <c r="K26" s="125">
        <f t="shared" si="0"/>
        <v>0.2560739649337338</v>
      </c>
      <c r="L26" s="125">
        <f t="shared" si="0"/>
        <v>0</v>
      </c>
      <c r="M26" s="126">
        <f t="shared" si="0"/>
        <v>0</v>
      </c>
    </row>
    <row r="28" spans="1:7" ht="15">
      <c r="A28" s="108"/>
      <c r="B28" s="109"/>
      <c r="C28" s="109"/>
      <c r="D28" s="109"/>
      <c r="E28" s="109"/>
      <c r="F28" s="109"/>
      <c r="G28" s="109"/>
    </row>
    <row r="29" ht="16.5" thickBot="1">
      <c r="A29" s="25" t="s">
        <v>63</v>
      </c>
    </row>
    <row r="30" spans="1:13" ht="33.75" customHeight="1">
      <c r="A30" s="110"/>
      <c r="B30" s="156" t="s">
        <v>64</v>
      </c>
      <c r="C30" s="157"/>
      <c r="D30" s="158"/>
      <c r="E30" s="156" t="s">
        <v>65</v>
      </c>
      <c r="F30" s="157"/>
      <c r="G30" s="158"/>
      <c r="H30" s="156" t="s">
        <v>66</v>
      </c>
      <c r="I30" s="157"/>
      <c r="J30" s="158"/>
      <c r="K30" s="156" t="s">
        <v>67</v>
      </c>
      <c r="L30" s="157"/>
      <c r="M30" s="159"/>
    </row>
    <row r="31" spans="1:20" s="115" customFormat="1" ht="15">
      <c r="A31" s="111"/>
      <c r="B31" s="112">
        <v>2006</v>
      </c>
      <c r="C31" s="113">
        <v>2007</v>
      </c>
      <c r="D31" s="113">
        <v>2008</v>
      </c>
      <c r="E31" s="112">
        <v>2006</v>
      </c>
      <c r="F31" s="113">
        <v>2007</v>
      </c>
      <c r="G31" s="113">
        <v>2008</v>
      </c>
      <c r="H31" s="112">
        <v>2006</v>
      </c>
      <c r="I31" s="113">
        <v>2007</v>
      </c>
      <c r="J31" s="113">
        <v>2008</v>
      </c>
      <c r="K31" s="112">
        <v>2006</v>
      </c>
      <c r="L31" s="113">
        <v>2007</v>
      </c>
      <c r="M31" s="114">
        <v>2008</v>
      </c>
      <c r="N31" s="93"/>
      <c r="O31" s="93"/>
      <c r="P31" s="93"/>
      <c r="Q31" s="93"/>
      <c r="R31" s="93"/>
      <c r="S31" s="93"/>
      <c r="T31" s="93"/>
    </row>
    <row r="32" spans="1:13" ht="15">
      <c r="A32" s="116" t="s">
        <v>3</v>
      </c>
      <c r="B32" s="117"/>
      <c r="C32" s="117"/>
      <c r="D32" s="117"/>
      <c r="E32" s="117"/>
      <c r="F32" s="117"/>
      <c r="G32" s="117"/>
      <c r="H32" s="118"/>
      <c r="I32" s="118"/>
      <c r="J32" s="118"/>
      <c r="K32" s="123" t="e">
        <f aca="true" t="shared" si="1" ref="K32:M34">H32/B32</f>
        <v>#DIV/0!</v>
      </c>
      <c r="L32" s="123" t="e">
        <f t="shared" si="1"/>
        <v>#DIV/0!</v>
      </c>
      <c r="M32" s="124" t="e">
        <f t="shared" si="1"/>
        <v>#DIV/0!</v>
      </c>
    </row>
    <row r="33" spans="1:13" ht="15">
      <c r="A33" s="119" t="s">
        <v>4</v>
      </c>
      <c r="B33" s="117"/>
      <c r="C33" s="117"/>
      <c r="D33" s="117"/>
      <c r="E33" s="117"/>
      <c r="F33" s="117"/>
      <c r="G33" s="117"/>
      <c r="H33" s="118"/>
      <c r="I33" s="118"/>
      <c r="J33" s="118"/>
      <c r="K33" s="123" t="e">
        <f t="shared" si="1"/>
        <v>#DIV/0!</v>
      </c>
      <c r="L33" s="123" t="e">
        <f t="shared" si="1"/>
        <v>#DIV/0!</v>
      </c>
      <c r="M33" s="124" t="e">
        <f t="shared" si="1"/>
        <v>#DIV/0!</v>
      </c>
    </row>
    <row r="34" spans="1:13" ht="15.75" thickBot="1">
      <c r="A34" s="120" t="s">
        <v>5</v>
      </c>
      <c r="B34" s="121">
        <v>14700000</v>
      </c>
      <c r="C34" s="121">
        <v>34000000</v>
      </c>
      <c r="D34" s="121">
        <v>57300000</v>
      </c>
      <c r="E34" s="121">
        <v>18126686</v>
      </c>
      <c r="F34" s="121">
        <v>41432321</v>
      </c>
      <c r="G34" s="121">
        <v>68104979</v>
      </c>
      <c r="H34" s="122">
        <f>'Program Costs &amp; Impacts'!U47</f>
        <v>3764287.2845258866</v>
      </c>
      <c r="I34" s="122"/>
      <c r="J34" s="122"/>
      <c r="K34" s="125">
        <f t="shared" si="1"/>
        <v>0.2560739649337338</v>
      </c>
      <c r="L34" s="125">
        <f t="shared" si="1"/>
        <v>0</v>
      </c>
      <c r="M34" s="126">
        <f t="shared" si="1"/>
        <v>0</v>
      </c>
    </row>
    <row r="35" ht="15">
      <c r="H35" s="127"/>
    </row>
    <row r="37" spans="1:4" ht="16.5" thickBot="1">
      <c r="A37" s="25" t="s">
        <v>61</v>
      </c>
      <c r="B37" s="5"/>
      <c r="C37" s="5"/>
      <c r="D37" s="5"/>
    </row>
    <row r="38" spans="1:4" ht="45.75" thickBot="1">
      <c r="A38" s="67"/>
      <c r="B38" s="68" t="s">
        <v>51</v>
      </c>
      <c r="C38" s="68" t="s">
        <v>53</v>
      </c>
      <c r="D38" s="69" t="s">
        <v>52</v>
      </c>
    </row>
    <row r="39" spans="1:4" ht="15.75">
      <c r="A39" s="70" t="s">
        <v>47</v>
      </c>
      <c r="B39" s="71"/>
      <c r="C39" s="71"/>
      <c r="D39" s="72"/>
    </row>
    <row r="40" spans="1:4" ht="15">
      <c r="A40" s="73" t="s">
        <v>6</v>
      </c>
      <c r="B40" s="74"/>
      <c r="C40" s="74"/>
      <c r="D40" s="75">
        <f>619713.59382954+43979.2</f>
        <v>663692.7938295399</v>
      </c>
    </row>
    <row r="41" spans="1:4" ht="15">
      <c r="A41" s="73" t="s">
        <v>7</v>
      </c>
      <c r="B41" s="74"/>
      <c r="C41" s="74"/>
      <c r="D41" s="75"/>
    </row>
    <row r="42" spans="1:4" ht="15">
      <c r="A42" s="73" t="s">
        <v>8</v>
      </c>
      <c r="B42" s="74"/>
      <c r="C42" s="74"/>
      <c r="D42" s="75"/>
    </row>
    <row r="43" spans="1:7" ht="15">
      <c r="A43" s="73" t="s">
        <v>9</v>
      </c>
      <c r="B43" s="74"/>
      <c r="C43" s="74"/>
      <c r="D43" s="75">
        <f>151777.111336348+92716.64</f>
        <v>244493.751336348</v>
      </c>
      <c r="G43" s="147"/>
    </row>
    <row r="44" spans="1:4" ht="15">
      <c r="A44" s="73" t="s">
        <v>10</v>
      </c>
      <c r="B44" s="74"/>
      <c r="C44" s="74"/>
      <c r="D44" s="75"/>
    </row>
    <row r="45" spans="1:7" ht="15">
      <c r="A45" s="73" t="s">
        <v>12</v>
      </c>
      <c r="B45" s="74"/>
      <c r="C45" s="74"/>
      <c r="D45" s="75"/>
      <c r="G45" s="147"/>
    </row>
    <row r="46" spans="1:4" ht="15">
      <c r="A46" s="73" t="s">
        <v>13</v>
      </c>
      <c r="B46" s="74"/>
      <c r="C46" s="74"/>
      <c r="D46" s="75"/>
    </row>
    <row r="47" spans="1:4" ht="15">
      <c r="A47" s="73" t="s">
        <v>14</v>
      </c>
      <c r="B47" s="74"/>
      <c r="C47" s="74"/>
      <c r="D47" s="75">
        <v>1434.68</v>
      </c>
    </row>
    <row r="48" spans="1:4" ht="15">
      <c r="A48" s="73" t="s">
        <v>11</v>
      </c>
      <c r="B48" s="74"/>
      <c r="C48" s="74"/>
      <c r="D48" s="75"/>
    </row>
    <row r="49" spans="1:4" ht="15">
      <c r="A49" s="73" t="s">
        <v>151</v>
      </c>
      <c r="B49" s="74"/>
      <c r="C49" s="74"/>
      <c r="D49" s="75">
        <f>'Program Costs &amp; Impacts'!U46</f>
        <v>535242.259999991</v>
      </c>
    </row>
    <row r="50" spans="1:4" ht="15.75">
      <c r="A50" s="76" t="s">
        <v>48</v>
      </c>
      <c r="B50" s="77"/>
      <c r="C50" s="77"/>
      <c r="D50" s="78"/>
    </row>
    <row r="51" spans="1:4" ht="15">
      <c r="A51" s="79" t="s">
        <v>9</v>
      </c>
      <c r="B51" s="80"/>
      <c r="C51" s="80"/>
      <c r="D51" s="81">
        <f>484810.3072+176</f>
        <v>484986.3072</v>
      </c>
    </row>
    <row r="52" spans="1:4" ht="15">
      <c r="A52" s="82" t="s">
        <v>10</v>
      </c>
      <c r="B52" s="74"/>
      <c r="C52" s="74"/>
      <c r="D52" s="75"/>
    </row>
    <row r="53" spans="1:4" ht="15">
      <c r="A53" s="82" t="s">
        <v>15</v>
      </c>
      <c r="B53" s="74"/>
      <c r="C53" s="74"/>
      <c r="D53" s="75"/>
    </row>
    <row r="54" spans="1:4" ht="15">
      <c r="A54" s="82" t="s">
        <v>16</v>
      </c>
      <c r="B54" s="74"/>
      <c r="C54" s="74"/>
      <c r="D54" s="75">
        <v>1834437.49216</v>
      </c>
    </row>
    <row r="55" spans="1:4" ht="15">
      <c r="A55" s="82" t="s">
        <v>13</v>
      </c>
      <c r="B55" s="74"/>
      <c r="C55" s="74"/>
      <c r="D55" s="75"/>
    </row>
    <row r="56" spans="1:5" ht="15.75" thickBot="1">
      <c r="A56" s="83" t="s">
        <v>11</v>
      </c>
      <c r="B56" s="84"/>
      <c r="C56" s="84"/>
      <c r="D56" s="85"/>
      <c r="E56" s="127"/>
    </row>
    <row r="57" spans="1:5" ht="15">
      <c r="A57" s="86"/>
      <c r="B57" s="87"/>
      <c r="C57" s="87"/>
      <c r="D57" s="87"/>
      <c r="E57" s="127"/>
    </row>
    <row r="58" spans="1:4" ht="16.5" thickBot="1">
      <c r="A58" s="25" t="s">
        <v>62</v>
      </c>
      <c r="B58" s="5"/>
      <c r="C58" s="5"/>
      <c r="D58" s="5"/>
    </row>
    <row r="59" spans="1:4" ht="45.75" thickBot="1">
      <c r="A59" s="67"/>
      <c r="B59" s="68" t="s">
        <v>51</v>
      </c>
      <c r="C59" s="68" t="s">
        <v>53</v>
      </c>
      <c r="D59" s="69" t="s">
        <v>52</v>
      </c>
    </row>
    <row r="60" spans="1:4" ht="15.75">
      <c r="A60" s="88" t="s">
        <v>47</v>
      </c>
      <c r="B60" s="74"/>
      <c r="C60" s="74"/>
      <c r="D60" s="75"/>
    </row>
    <row r="61" spans="1:4" ht="15">
      <c r="A61" s="82" t="s">
        <v>17</v>
      </c>
      <c r="B61" s="74"/>
      <c r="C61" s="74"/>
      <c r="D61" s="75">
        <v>456879.60482623</v>
      </c>
    </row>
    <row r="62" spans="1:4" ht="15">
      <c r="A62" s="82" t="s">
        <v>18</v>
      </c>
      <c r="B62" s="74"/>
      <c r="C62" s="74"/>
      <c r="D62" s="75">
        <v>451016.19830068</v>
      </c>
    </row>
    <row r="63" spans="1:4" ht="15">
      <c r="A63" s="82" t="s">
        <v>19</v>
      </c>
      <c r="B63" s="74"/>
      <c r="C63" s="74"/>
      <c r="D63" s="75">
        <v>1725.42203898621</v>
      </c>
    </row>
    <row r="64" spans="1:4" ht="15">
      <c r="A64" s="73" t="s">
        <v>151</v>
      </c>
      <c r="B64" s="74"/>
      <c r="C64" s="74"/>
      <c r="D64" s="75">
        <f>'Program Costs &amp; Impacts'!U46</f>
        <v>535242.259999991</v>
      </c>
    </row>
    <row r="65" spans="1:4" ht="15.75">
      <c r="A65" s="88" t="s">
        <v>48</v>
      </c>
      <c r="B65" s="74"/>
      <c r="C65" s="74"/>
      <c r="D65" s="75"/>
    </row>
    <row r="66" spans="1:4" ht="15">
      <c r="A66" s="82" t="s">
        <v>20</v>
      </c>
      <c r="B66" s="74"/>
      <c r="C66" s="74"/>
      <c r="D66" s="75">
        <v>2153011.39168</v>
      </c>
    </row>
    <row r="67" spans="1:4" ht="15">
      <c r="A67" s="82" t="s">
        <v>21</v>
      </c>
      <c r="B67" s="74"/>
      <c r="C67" s="74"/>
      <c r="D67" s="75">
        <v>166412.40768</v>
      </c>
    </row>
    <row r="68" spans="1:4" ht="15">
      <c r="A68" s="82" t="s">
        <v>22</v>
      </c>
      <c r="B68" s="74"/>
      <c r="C68" s="74"/>
      <c r="D68" s="75"/>
    </row>
    <row r="69" spans="1:5" ht="16.5" thickBot="1">
      <c r="A69" s="89" t="s">
        <v>49</v>
      </c>
      <c r="B69" s="84"/>
      <c r="C69" s="84"/>
      <c r="D69" s="85"/>
      <c r="E69" s="127"/>
    </row>
    <row r="70" ht="15">
      <c r="D70" s="127"/>
    </row>
    <row r="72" ht="15">
      <c r="E72" s="127"/>
    </row>
  </sheetData>
  <mergeCells count="8"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Author</cp:lastModifiedBy>
  <cp:lastPrinted>2006-10-30T19:42:28Z</cp:lastPrinted>
  <dcterms:created xsi:type="dcterms:W3CDTF">2006-03-03T06:02:52Z</dcterms:created>
  <dcterms:modified xsi:type="dcterms:W3CDTF">2006-10-31T23:30:15Z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-340112952</vt:i4>
  </property>
  <property fmtid="{D5CDD505-2E9C-101B-9397-08002B2CF9AE}" pid="3" name="_NewReviewCycle">
    <vt:lpwstr/>
  </property>
  <property fmtid="{D5CDD505-2E9C-101B-9397-08002B2CF9AE}" pid="4" name="_EmailSubject">
    <vt:lpwstr>SCG Monthly Energy Efficiency Report</vt:lpwstr>
  </property>
  <property fmtid="{D5CDD505-2E9C-101B-9397-08002B2CF9AE}" pid="5" name="_AuthorEmail">
    <vt:lpwstr>BLoveless@semprautilities.com</vt:lpwstr>
  </property>
  <property fmtid="{D5CDD505-2E9C-101B-9397-08002B2CF9AE}" pid="6" name="_AuthorEmailDisplayName">
    <vt:lpwstr>Loveless, Berkeley</vt:lpwstr>
  </property>
  <property fmtid="{D5CDD505-2E9C-101B-9397-08002B2CF9AE}" pid="7" name="_PreviousAdHocReviewCycleID">
    <vt:i4>-1114310180</vt:i4>
  </property>
  <property fmtid="{D5CDD505-2E9C-101B-9397-08002B2CF9AE}" pid="8" name="_ReviewingToolsShownOnce">
    <vt:lpwstr/>
  </property>
</Properties>
</file>