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10" tabRatio="749" activeTab="1"/>
  </bookViews>
  <sheets>
    <sheet name="Portfolio Metrics" sheetId="1" r:id="rId1"/>
    <sheet name="Measure List" sheetId="2" r:id="rId2"/>
    <sheet name="Expenditures" sheetId="3" r:id="rId3"/>
    <sheet name="GBI Report" sheetId="4" r:id="rId4"/>
    <sheet name="EM&amp;V" sheetId="5" r:id="rId5"/>
  </sheets>
  <externalReferences>
    <externalReference r:id="rId8"/>
  </externalReferences>
  <definedNames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4">'EM&amp;V'!$A$1:$J$16</definedName>
    <definedName name="_xlnm.Print_Titles" localSheetId="1">'Measure List'!$5:$6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<sst xmlns="http://schemas.openxmlformats.org/spreadsheetml/2006/main" count="3222" uniqueCount="398">
  <si>
    <t>Total Cost to Billpayers (TRC)</t>
  </si>
  <si>
    <t>Total Savings to Billpayers (TRC)</t>
  </si>
  <si>
    <t>Net Benefits to Billpayers (TRC)</t>
  </si>
  <si>
    <t>TRC Ratio</t>
  </si>
  <si>
    <t>PAC Ratio</t>
  </si>
  <si>
    <t>Measure Name</t>
  </si>
  <si>
    <t>Inception-To-Date</t>
  </si>
  <si>
    <t>PAC Cost per therm Saved ($/therm)</t>
  </si>
  <si>
    <t>PAC Cost per kWh Saved (Cents/kWh)</t>
  </si>
  <si>
    <t>Program Name</t>
  </si>
  <si>
    <t>Measure Description</t>
  </si>
  <si>
    <t>Gross Peak Demand Reduction (kW)</t>
  </si>
  <si>
    <t>Gross Electric Energy Savings (kWh)</t>
  </si>
  <si>
    <t>Gross Gas Energy Savings (therms)</t>
  </si>
  <si>
    <t>Net-to-Gross Ratio</t>
  </si>
  <si>
    <t>Effective Useful Life (years)</t>
  </si>
  <si>
    <t>Units Installed</t>
  </si>
  <si>
    <t>DEER Measure ID</t>
  </si>
  <si>
    <t>Unit Definition</t>
  </si>
  <si>
    <t>End Use</t>
  </si>
  <si>
    <t>Market Sector</t>
  </si>
  <si>
    <t>Market Segment</t>
  </si>
  <si>
    <t>Gross Incremental Measure Cost ($)</t>
  </si>
  <si>
    <t>Rebate Amount Paid</t>
  </si>
  <si>
    <t>Program ID</t>
  </si>
  <si>
    <t>Administrative Costs</t>
  </si>
  <si>
    <t>Direct Implementation Costs</t>
  </si>
  <si>
    <t>Total Expenditures</t>
  </si>
  <si>
    <t xml:space="preserve"> Total Portfolio</t>
  </si>
  <si>
    <t>Adopted Program Budget 
(3 - Yr)</t>
  </si>
  <si>
    <t>Program Operating Budget 
(3 - Yr)</t>
  </si>
  <si>
    <t>Marketing/ Advertising/ Outreach Costs</t>
  </si>
  <si>
    <t>Appliances</t>
  </si>
  <si>
    <t>HVAC</t>
  </si>
  <si>
    <t>Lighting</t>
  </si>
  <si>
    <t>Refrigeration</t>
  </si>
  <si>
    <t>Other</t>
  </si>
  <si>
    <t>Nonresidential</t>
  </si>
  <si>
    <t>Office</t>
  </si>
  <si>
    <t>Process</t>
  </si>
  <si>
    <t>Commercial</t>
  </si>
  <si>
    <t>Industrial</t>
  </si>
  <si>
    <t>Gas Savings (Net Annual Therms)</t>
  </si>
  <si>
    <t>Expenditures ($)</t>
  </si>
  <si>
    <t>Square Footage</t>
  </si>
  <si>
    <t>Total</t>
  </si>
  <si>
    <t>2006-2008 Energy Efficiency Portfolio Benefit/Cost Metrics Report</t>
  </si>
  <si>
    <t>2006-2008 Green Building Initiative (GBI) Report</t>
  </si>
  <si>
    <t>Table 2:  Quarterly Energy Efficiency Measure Results</t>
  </si>
  <si>
    <t>Table 3:  Quarterly Program Expenditures</t>
  </si>
  <si>
    <t>Table 4.2:  GBI Results by NAICS Code</t>
  </si>
  <si>
    <t>Table 4.3:  GBI Results by End Use Classification</t>
  </si>
  <si>
    <t>Table 1:  Quarterly Energy Efficiency Portfolio Results</t>
  </si>
  <si>
    <t>2006-2008 Energy Efficiency Portfolio Summary Report</t>
  </si>
  <si>
    <t>2006-2008 Energy Efficiency Expenditures Report</t>
  </si>
  <si>
    <t>Energy Savings (kWh, net)</t>
  </si>
  <si>
    <t>SCG3533</t>
  </si>
  <si>
    <t>3P Alliance Partners Program</t>
  </si>
  <si>
    <t>SCG3532</t>
  </si>
  <si>
    <t>3P Chinese Language Efficiency Outreach Program</t>
  </si>
  <si>
    <t>SCG3536</t>
  </si>
  <si>
    <t>3P CVRP</t>
  </si>
  <si>
    <t>SCG3537</t>
  </si>
  <si>
    <t>3P Designed_for_Comfort</t>
  </si>
  <si>
    <t>SCG3529</t>
  </si>
  <si>
    <t>3P Energy Efficiency Kiosk Pilot Program</t>
  </si>
  <si>
    <t>SCG3538</t>
  </si>
  <si>
    <t>3P Gas_Cooling_Upgrade</t>
  </si>
  <si>
    <t>SCG3540</t>
  </si>
  <si>
    <t>3P Laundry_Coin-op_Program</t>
  </si>
  <si>
    <t>SCG3534</t>
  </si>
  <si>
    <t>3P LivingWise</t>
  </si>
  <si>
    <t>SCG3539</t>
  </si>
  <si>
    <t>3P Manufactured_Mobile_Home_Program</t>
  </si>
  <si>
    <t>SCG3531</t>
  </si>
  <si>
    <t>3P PACE Energy Efficient Ethnic Outreach Program</t>
  </si>
  <si>
    <t>SCG3530</t>
  </si>
  <si>
    <t>3P Portfolio of the Future</t>
  </si>
  <si>
    <t>SCG3541</t>
  </si>
  <si>
    <t>3P Upstream/Midstream Gas Heat</t>
  </si>
  <si>
    <t>SCG3535</t>
  </si>
  <si>
    <t>3P VESM_Advantage</t>
  </si>
  <si>
    <t>SCG3523</t>
  </si>
  <si>
    <t>BKP4-Bakersfield Kern Partnership</t>
  </si>
  <si>
    <t>SCG3518</t>
  </si>
  <si>
    <t>CCP4-IOU/Community College Partnership</t>
  </si>
  <si>
    <t>SCG3519</t>
  </si>
  <si>
    <t>CDC4-CA Department of Corrections Partnership</t>
  </si>
  <si>
    <t>SCG3501</t>
  </si>
  <si>
    <t>CS4-Codes &amp; Standards Program</t>
  </si>
  <si>
    <t>SCG3526</t>
  </si>
  <si>
    <t>CUW4-California Urban Water Conservation Council</t>
  </si>
  <si>
    <t>SCG3525</t>
  </si>
  <si>
    <t>EC4-Energy Coalition - Direct Install</t>
  </si>
  <si>
    <t>SCG3524</t>
  </si>
  <si>
    <t>EC5-Energy Coalition - Peak</t>
  </si>
  <si>
    <t>SCG3502</t>
  </si>
  <si>
    <t>EED4-Advanced Home Program</t>
  </si>
  <si>
    <t>SCG3503</t>
  </si>
  <si>
    <t>EET4-Education &amp; Training Program</t>
  </si>
  <si>
    <t>SCG3504</t>
  </si>
  <si>
    <t>EMO4-Energy Efficiency Delivery Channel Innovation Prog</t>
  </si>
  <si>
    <t>SCG3506</t>
  </si>
  <si>
    <t>ETP4-Emerging Tech Program</t>
  </si>
  <si>
    <t>SCG3507</t>
  </si>
  <si>
    <t>EXP4-Express Efficiency Rebate Program</t>
  </si>
  <si>
    <t>SCG3509</t>
  </si>
  <si>
    <t>HES4-Home Energy Efficiency Survey</t>
  </si>
  <si>
    <t>SCG3527</t>
  </si>
  <si>
    <t>LAP4-Los Angeles County partnership</t>
  </si>
  <si>
    <t>SCG3510</t>
  </si>
  <si>
    <t>MFR4-Multi-Family Rebate Program</t>
  </si>
  <si>
    <t>NEW4-Savings By Design SCG SCE Program</t>
  </si>
  <si>
    <t>SCG3513</t>
  </si>
  <si>
    <t>NRF4-Local Business Energy Efficiency Program</t>
  </si>
  <si>
    <t>SCG3514</t>
  </si>
  <si>
    <t>OBF4-On-Bill Financing for Energy Efficiency Equipment</t>
  </si>
  <si>
    <t>SCG3528</t>
  </si>
  <si>
    <t>RCX4-RCx Partnership with SCE</t>
  </si>
  <si>
    <t>SCG3522</t>
  </si>
  <si>
    <t>SBP4-South Bay Partnership</t>
  </si>
  <si>
    <t>SCG3516</t>
  </si>
  <si>
    <t>SCD4-Sustainable Communities Demo/City of Santa Monica</t>
  </si>
  <si>
    <t>SCG3517</t>
  </si>
  <si>
    <t>SFR4-Home Efficiency Rebate Program</t>
  </si>
  <si>
    <t>SCG3520</t>
  </si>
  <si>
    <t>UCP4-IOU/UC/CSU Partnership</t>
  </si>
  <si>
    <t>SCG3521</t>
  </si>
  <si>
    <t>VCP4-Ventura County Partnership</t>
  </si>
  <si>
    <t>2006-2008 Energy Efficiency EM&amp;V Expenditures Report</t>
  </si>
  <si>
    <t>Table 3:  Quarterly EM&amp;V Expenditures</t>
  </si>
  <si>
    <t>Inception-to-Date Expenditures</t>
  </si>
  <si>
    <t>Report Quarter Expenditures</t>
  </si>
  <si>
    <t>Staff EM&amp;V Budget 
(3 - Yr)</t>
  </si>
  <si>
    <t>Total EM&amp;V Budget 
(3 - Yr)</t>
  </si>
  <si>
    <t>IOU EM&amp;V Expenditures 
(Inception-To-Date)</t>
  </si>
  <si>
    <t>Staff EM&amp;V Expenditures 
(Inception-To-Date)</t>
  </si>
  <si>
    <t>Total EM&amp;V Expenditures 
(Inception-To-Date)</t>
  </si>
  <si>
    <t>IOU EM&amp;V Expenditures 
(Report Quarter)</t>
  </si>
  <si>
    <t>Staff EM&amp;V Expenditures 
(Report Quarter)</t>
  </si>
  <si>
    <t>Total EM&amp;V Expenditures 
(Report Quarter)</t>
  </si>
  <si>
    <t>SCG EM&amp;V Budget 
(3 - Yr)</t>
  </si>
  <si>
    <t>Budgets</t>
  </si>
  <si>
    <t>Space Heating Boilers - Large Water</t>
  </si>
  <si>
    <t>MBtuh</t>
  </si>
  <si>
    <t>Greenhouse Heat Curtain</t>
  </si>
  <si>
    <t>D03-981</t>
  </si>
  <si>
    <t>CFRM00AVHtCtn</t>
  </si>
  <si>
    <t>Sqft</t>
  </si>
  <si>
    <t>LinearFt</t>
  </si>
  <si>
    <t>SquareFT</t>
  </si>
  <si>
    <t>Water Heating -Commercial Pool Heater</t>
  </si>
  <si>
    <t>Mbtuh</t>
  </si>
  <si>
    <t>Process Boiler - Steam</t>
  </si>
  <si>
    <t>Commercial Boiler (Non-Space Heat, Non-Process)</t>
  </si>
  <si>
    <t>Pipe Insulation - Hot Water Applic. (sq ft) 1 in</t>
  </si>
  <si>
    <t>Instantaneous Water Heaters (&gt;= 200 MBTUH)</t>
  </si>
  <si>
    <t>Storage Water Heaters (LRG &gt;75 MBTUH)</t>
  </si>
  <si>
    <t>Pipe Insulation - Low Pressure Steam Applic. (LF) 1 in</t>
  </si>
  <si>
    <t>Unit</t>
  </si>
  <si>
    <t>Central System Gas Boiler: Water Heating Only</t>
  </si>
  <si>
    <t>Multi Family</t>
  </si>
  <si>
    <t>NA</t>
  </si>
  <si>
    <t>Clothes Washer, CWasher</t>
  </si>
  <si>
    <t>Central System Natural Gas Water Heater</t>
  </si>
  <si>
    <t>Central Gas Furnace 90% AFUE</t>
  </si>
  <si>
    <t>D03-938</t>
  </si>
  <si>
    <t>RMFM10AVWHGTa</t>
  </si>
  <si>
    <t>Hot Water Tank</t>
  </si>
  <si>
    <t>CPI Equip. Modernization</t>
  </si>
  <si>
    <t>Therm</t>
  </si>
  <si>
    <t>EER Convection Oven</t>
  </si>
  <si>
    <t>EER Combination Oven</t>
  </si>
  <si>
    <t>Single Family</t>
  </si>
  <si>
    <t>Gas Storage Water Heater (EF&gt;= 0.62)</t>
  </si>
  <si>
    <t>RSFM10AVWHGTa</t>
  </si>
  <si>
    <t>72 kBtuh unit</t>
  </si>
  <si>
    <t>Attic Insulation</t>
  </si>
  <si>
    <t>sqft</t>
  </si>
  <si>
    <t>Wall Insulation</t>
  </si>
  <si>
    <t>D03-438</t>
  </si>
  <si>
    <t>RSFm1075RW413</t>
  </si>
  <si>
    <t>Energy Star Labeled Dishwasher Tier I EF=0.62</t>
  </si>
  <si>
    <t>D03-952</t>
  </si>
  <si>
    <t>RSFM00AVDW215</t>
  </si>
  <si>
    <t>Dishwasher</t>
  </si>
  <si>
    <t>Clothes Washer Tier I</t>
  </si>
  <si>
    <t>D03-949</t>
  </si>
  <si>
    <t>RRes00AVC3T1D</t>
  </si>
  <si>
    <t>Central Gas Furnace 92% AFUE</t>
  </si>
  <si>
    <t>Southern California Gas Company</t>
  </si>
  <si>
    <t>1st Q 2006</t>
  </si>
  <si>
    <t>2nd Q 2006</t>
  </si>
  <si>
    <t>Tank Insulation - High Temperature Applic. (LF) 2 in</t>
  </si>
  <si>
    <t>Energy Star Dishwasher  Tier I (EF=.62)</t>
  </si>
  <si>
    <t>D03-953</t>
  </si>
  <si>
    <t>RMFM00AVDW160</t>
  </si>
  <si>
    <t>Dishwasher, DWasher</t>
  </si>
  <si>
    <t>Central System Gas Boiler: Space and Water Heating</t>
  </si>
  <si>
    <t>1000 sqft roof, 1000 SqFt</t>
  </si>
  <si>
    <t>EER Fryer - High Effic. Unit</t>
  </si>
  <si>
    <t>EER Griddle</t>
  </si>
  <si>
    <t>PER Furnace Replacement</t>
  </si>
  <si>
    <t>3rd Q 2006</t>
  </si>
  <si>
    <t>4th Q 2006</t>
  </si>
  <si>
    <t>C&amp;S from Mahone Report - Therms</t>
  </si>
  <si>
    <t>Dwelling Unit</t>
  </si>
  <si>
    <t>Single Family, Verified Ducting System, CZ 10</t>
  </si>
  <si>
    <t>Single Family, Quality Insulation Installation, CZ 10</t>
  </si>
  <si>
    <t>Instantaneous Water Heaters (&lt; 200 MBTUH)</t>
  </si>
  <si>
    <t>Process Boiler - Water</t>
  </si>
  <si>
    <t>Pipe Insulation - Hot Water Applic. (sq ft) 2 in</t>
  </si>
  <si>
    <t>Steam Trap Replacement - Commercial/Other</t>
  </si>
  <si>
    <t>RMFm1075RW413</t>
  </si>
  <si>
    <t>MF, Gas Clothes Washer</t>
  </si>
  <si>
    <t>Washing Machine</t>
  </si>
  <si>
    <t>NonRes, Gas Pipe Insulation</t>
  </si>
  <si>
    <t>Installation</t>
  </si>
  <si>
    <t>1st Q 2007</t>
  </si>
  <si>
    <t>Single Family, Quality Insulation Installation, CZ 13</t>
  </si>
  <si>
    <t>Single Family, Tank  Less Water Heater, CZ 13</t>
  </si>
  <si>
    <t>Multi-family, High Quality Insulation Installation, CZ 10</t>
  </si>
  <si>
    <t>Tank Insulation - Low Temperature Applic. (LF) 1 in</t>
  </si>
  <si>
    <t>Steam Trap Replacement - Industrial &gt;15psig</t>
  </si>
  <si>
    <t>EER Single Rack Oven</t>
  </si>
  <si>
    <t>EER Double Rack Oven</t>
  </si>
  <si>
    <t>Spray Valve 3 Year</t>
  </si>
  <si>
    <t>Gas Cooling Unit Upgrade</t>
  </si>
  <si>
    <t>Units</t>
  </si>
  <si>
    <t>SCG3542</t>
  </si>
  <si>
    <t>2nd Q 2007</t>
  </si>
  <si>
    <t>DEER Run ID</t>
  </si>
  <si>
    <t>Units Commited</t>
  </si>
  <si>
    <t>Codes &amp; Standards</t>
  </si>
  <si>
    <t>Single Family, Verified Ducting System, CZ 4</t>
  </si>
  <si>
    <t>Single Family, Verified Ducting System, CZ 5</t>
  </si>
  <si>
    <t>Single Family, Verified Ducting System, CZ 9</t>
  </si>
  <si>
    <t>Single Family, Quality Insulation Installation, CZ 4</t>
  </si>
  <si>
    <t>Single Family, Quality Insulation Installation, CZ 5</t>
  </si>
  <si>
    <t>Single Family, Quality Insulation Installation, CZ 9</t>
  </si>
  <si>
    <t>Single Family, Quality Insulation Installation, CZ 15</t>
  </si>
  <si>
    <t>Single Family, Tank  Less Water Heater, CZ 4</t>
  </si>
  <si>
    <t>Multi-family, Verified Ducting System, CZ 6</t>
  </si>
  <si>
    <t>Multi-family, Verified Ducting System, CZ 8</t>
  </si>
  <si>
    <t>Multi-family, High Quality Insulation Installation, CZ 4</t>
  </si>
  <si>
    <t>Multi-family, High Quality Insulation Installation, CZ 6</t>
  </si>
  <si>
    <t>Multi-family, Air Conditioner EER, CZ 8</t>
  </si>
  <si>
    <t>Multi-family, Air Conditioner EER, CZ 10</t>
  </si>
  <si>
    <t>Industrial End User Workshops (SPC Equivalent)</t>
  </si>
  <si>
    <t>Storage Water Heaters (SML &lt;= 75 MBTUH)</t>
  </si>
  <si>
    <t>Pipe Insulation - Low Pressure Steam Applic. (LF) 2 in</t>
  </si>
  <si>
    <t>LinearFT</t>
  </si>
  <si>
    <t>Tank Insulation - High Temperature Applic. (LF) 1 in</t>
  </si>
  <si>
    <t>Steam Trap Replacement - Commercial &lt;12hr/day (Dry Cleaners)</t>
  </si>
  <si>
    <t>Steam Trap Replacement - Industrial &lt;15 psig/Other Commercial 12-24 hr/day</t>
  </si>
  <si>
    <t>Steam Trap Replacement - Industrial &gt;15 psig</t>
  </si>
  <si>
    <t>Pipe Insulation -Hot Water Application &gt;= 1" pipe</t>
  </si>
  <si>
    <t>Pipe Insulation - Low pressure steam &lt;=15 psi &lt; 1" pipe</t>
  </si>
  <si>
    <t>Pipe Insulation - Low pressure steam &gt;15 psi &gt;= 1" pipe</t>
  </si>
  <si>
    <t>Pipe Insulation - Medium pressure steam &gt;15 psi &gt;= 1" pipe</t>
  </si>
  <si>
    <t>Natural Gas Storage Water Heater (EF&gt;= 0.62)</t>
  </si>
  <si>
    <t>D03-410</t>
  </si>
  <si>
    <t>Average of DEER Measures</t>
  </si>
  <si>
    <t>per 38 kBtuh Unit</t>
  </si>
  <si>
    <t>D03-422</t>
  </si>
  <si>
    <t>Gas Wtr Htr Controller (&lt;30 units) Post 1970 (Digital)</t>
  </si>
  <si>
    <t>Gas Wtr Htr Controller (&gt;=30 units) Post 1970 (Digital)</t>
  </si>
  <si>
    <t>PER Boiler Replacement</t>
  </si>
  <si>
    <t>Clothes Washer Tier II</t>
  </si>
  <si>
    <t>D03-950</t>
  </si>
  <si>
    <t>RRes00AVC3T2D</t>
  </si>
  <si>
    <t>D03-411</t>
  </si>
  <si>
    <t>Energy Star Dish Washer EF=0.65</t>
  </si>
  <si>
    <t>Energy Star Clothes Washer - MEF=1.72 WF=8.0</t>
  </si>
  <si>
    <t>Gas Measures</t>
  </si>
  <si>
    <t>NonRes, Gas Clothes Washer</t>
  </si>
  <si>
    <t>Table 4.1:  GBI Goal and Results</t>
  </si>
  <si>
    <t>Summer Peak (kW, net)</t>
  </si>
  <si>
    <t>State Buildings Only</t>
  </si>
  <si>
    <t>kW Installed</t>
  </si>
  <si>
    <t>kWh Installed</t>
  </si>
  <si>
    <t>Therms Installed</t>
  </si>
  <si>
    <t>Quarterly Totals</t>
  </si>
  <si>
    <t>Current Program Cycle</t>
  </si>
  <si>
    <t>Total Since Inception</t>
  </si>
  <si>
    <t>2006-2008 Utility Target</t>
  </si>
  <si>
    <t>2006-2008 Utility Target: % Fulfilled</t>
  </si>
  <si>
    <t>Commercial Buildings Only</t>
  </si>
  <si>
    <t>Other Public Buildings Only</t>
  </si>
  <si>
    <t>Commercial &amp; Institutional</t>
  </si>
  <si>
    <t>Commercial &amp; Institutional Buildings</t>
  </si>
  <si>
    <t>Total Installed 
(inception to date)</t>
  </si>
  <si>
    <t>Total Installed 
(Report Quarter)</t>
  </si>
  <si>
    <t>Quarter Ending September 2007</t>
  </si>
  <si>
    <t>3rd Q 2007</t>
  </si>
  <si>
    <t>SCG3543</t>
  </si>
  <si>
    <t>Palm Desert Partnership Program</t>
  </si>
  <si>
    <t/>
  </si>
  <si>
    <t>Single Family, Maximum Cooling Capacity, CZ 8</t>
  </si>
  <si>
    <t>Single Family, Maximum Cooling Capacity, CZ 9</t>
  </si>
  <si>
    <t>Single Family, Maximum Cooling Capacity, CZ 10</t>
  </si>
  <si>
    <t>Single Family, Verified Ducting System, CZ 8</t>
  </si>
  <si>
    <t>Single Family, Verified Ducting System, CZ 13</t>
  </si>
  <si>
    <t>Single Family, Verified Ducting System, CZ 15</t>
  </si>
  <si>
    <t>Single Family, Quality Insulation Installation, CZ 6</t>
  </si>
  <si>
    <t>Single Family, Quality Insulation Installation, CZ 8</t>
  </si>
  <si>
    <t>Single Family, Tank  Less Water Heater, CZ 10</t>
  </si>
  <si>
    <t>Multi-family, Maximum Cooling Capacity, CZ 9</t>
  </si>
  <si>
    <t>Multi-family, Verified Ducting System, CZ 10</t>
  </si>
  <si>
    <t>Multi-family, Verified Ducting System, CZ 15</t>
  </si>
  <si>
    <t>Multi-family, High Quality Insulation Installation, CZ 5</t>
  </si>
  <si>
    <t>Multi-family, High Quality Insulation Installation, CZ 8</t>
  </si>
  <si>
    <t>Multi-family, High Quality Insulation Installation, CZ 9</t>
  </si>
  <si>
    <t>Multi-family, High Quality Insulation Installation, CZ 15</t>
  </si>
  <si>
    <t>Multi-family, Tank  Less Water Heater, CZ 8</t>
  </si>
  <si>
    <t>Multi-family, Air Conditioner EER, CZ 9</t>
  </si>
  <si>
    <t>Burners and burner related equipment</t>
  </si>
  <si>
    <t>projects</t>
  </si>
  <si>
    <t>Equipment repair/upgrades</t>
  </si>
  <si>
    <t>Projects</t>
  </si>
  <si>
    <t>Maintenance and Tune-up</t>
  </si>
  <si>
    <t>11</t>
  </si>
  <si>
    <t>72</t>
  </si>
  <si>
    <t>42</t>
  </si>
  <si>
    <t>44</t>
  </si>
  <si>
    <t>53</t>
  </si>
  <si>
    <t>54</t>
  </si>
  <si>
    <t>61</t>
  </si>
  <si>
    <t>62</t>
  </si>
  <si>
    <t>71</t>
  </si>
  <si>
    <t>81</t>
  </si>
  <si>
    <t>56</t>
  </si>
  <si>
    <t>33</t>
  </si>
  <si>
    <t>48</t>
  </si>
  <si>
    <t>92</t>
  </si>
  <si>
    <t>52</t>
  </si>
  <si>
    <t>51</t>
  </si>
  <si>
    <t>31</t>
  </si>
  <si>
    <t>Infrared Film for Greenhouses</t>
  </si>
  <si>
    <t>D03-980</t>
  </si>
  <si>
    <t>CFRM07AVIRFlm</t>
  </si>
  <si>
    <t>Space Heating Boiler - Steam</t>
  </si>
  <si>
    <t>32</t>
  </si>
  <si>
    <t>Direct Contact Water Heater</t>
  </si>
  <si>
    <t>Tank Insulation - Low Temperature Applic. (LF) 2 in</t>
  </si>
  <si>
    <t>49</t>
  </si>
  <si>
    <t>21</t>
  </si>
  <si>
    <t>Energy Star Clothes Washer - 3.5 cf Tier III MEF=1.8</t>
  </si>
  <si>
    <t>D03-951</t>
  </si>
  <si>
    <t>RRes00AVC3T3D</t>
  </si>
  <si>
    <t>Steam Trap Replacement - Industrial &lt;15psig</t>
  </si>
  <si>
    <t>Pipe Insulation -Hot Water Application &lt; 1" pipe</t>
  </si>
  <si>
    <t>Pipe Insulation - Medium pressure steam &lt;=15 psi &lt; 1" pipe</t>
  </si>
  <si>
    <t>Gas Wtr Htr Controller (&lt;30 units) Pre 1970 (Digital)</t>
  </si>
  <si>
    <t>Gas Wtr Htr Controller (&gt;= 30 units) Pre 1970 (Digital)</t>
  </si>
  <si>
    <t>Clothes Washer Energy Star Tier II MEF = 1.60 (In Coin-Op Laundry Area)</t>
  </si>
  <si>
    <t>Energy Star Dishwasher  Tier II (EF=.68+)</t>
  </si>
  <si>
    <t>Clothes Washer Energy Star Tier III MEF = 1.80 (In Coin-Op Laundry Area)</t>
  </si>
  <si>
    <t>SCG3512</t>
  </si>
  <si>
    <t>NEW5-Savings By Design SCG Muni Program</t>
  </si>
  <si>
    <t>Misc (per Therm)</t>
  </si>
  <si>
    <t>Building</t>
  </si>
  <si>
    <t>Whole Bldg (per Therm)</t>
  </si>
  <si>
    <t>PER Oven Replacement</t>
  </si>
  <si>
    <t>CPI Heat Recovery</t>
  </si>
  <si>
    <t>22</t>
  </si>
  <si>
    <t>PER Misc. Process Equip. Replacement</t>
  </si>
  <si>
    <t>PER Engine Rebuild/Replacement</t>
  </si>
  <si>
    <t>Grant (SPC Equivalent Measure)</t>
  </si>
  <si>
    <t>EER Cabinet Steamer Tier II</t>
  </si>
  <si>
    <t>unit</t>
  </si>
  <si>
    <t>EER Large Vat Fryers</t>
  </si>
  <si>
    <t>Faucet Aerators</t>
  </si>
  <si>
    <t>D03-934</t>
  </si>
  <si>
    <t>RSFM10AVWHFau</t>
  </si>
  <si>
    <t>Household</t>
  </si>
  <si>
    <t>Low Flow Showerhead</t>
  </si>
  <si>
    <t>D03-937</t>
  </si>
  <si>
    <t>RSFM10AVWHShw</t>
  </si>
  <si>
    <t>Showerhead</t>
  </si>
  <si>
    <t>2005 Carryover - Programmable Thermostat</t>
  </si>
  <si>
    <t>Thermostat</t>
  </si>
  <si>
    <t>2005 Carryover - Gas Storage Water Heater (EF&gt;= 0.62)</t>
  </si>
  <si>
    <t>Water Heater</t>
  </si>
  <si>
    <t>Water Heating</t>
  </si>
  <si>
    <t>2005 Carryover - Central Gas Furnace &gt;= 90% AFUE</t>
  </si>
  <si>
    <t>Furnace</t>
  </si>
  <si>
    <t>2005 Carryover - Attic Insulation</t>
  </si>
  <si>
    <t>sq. ft.</t>
  </si>
  <si>
    <t>2005 Carryover - Wall Insulation</t>
  </si>
  <si>
    <t>2005 Carryover - Energy Star Labeled Dishwasher</t>
  </si>
  <si>
    <t>Washer</t>
  </si>
  <si>
    <t>2005 Carryover - Clothes Washer Tier I</t>
  </si>
  <si>
    <t>2005 Carryover - Clothes Washer Tier II</t>
  </si>
  <si>
    <t>Pipe Wrap</t>
  </si>
  <si>
    <t xml:space="preserve">Multifamily Rehab (20% Improvement) Large CZ 9 </t>
  </si>
  <si>
    <t>Homes</t>
  </si>
  <si>
    <t>Commitments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</si>
</sst>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-yy;@"/>
    <numFmt numFmtId="167" formatCode="_(* #,##0.0_);_(* \(#,##0.0\);_(* &quot;-&quot;??_);_(@_)"/>
    <numFmt numFmtId="168" formatCode="_(* #,##0.00_)&quot;cents/kWh&quot;;_(* \(#,##0.00\);_(* &quot;-&quot;??_);_(@_)"/>
    <numFmt numFmtId="169" formatCode="&quot;$&quot;#,##0.00_)&quot;/therm&quot;;\(&quot;$&quot;#,##0.00\)"/>
    <numFmt numFmtId="170" formatCode="_(&quot;$&quot;* #,##0.0_);_(&quot;$&quot;* \(#,##0.0\);_(&quot;$&quot;* &quot;-&quot;??_);_(@_)"/>
    <numFmt numFmtId="171" formatCode="&quot;$&quot;#,##0.00;\(&quot;$&quot;#,##0.00\)"/>
    <numFmt numFmtId="172" formatCode="_(* #,##0.0_);_(* \(#,##0.0\);_(* &quot;-&quot;?_);_(@_)"/>
    <numFmt numFmtId="173" formatCode="_(&quot;$&quot;* #,##0.000_);_(&quot;$&quot;* \(#,##0.00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"/>
    <numFmt numFmtId="179" formatCode="0.0%"/>
    <numFmt numFmtId="180" formatCode="#,##0.000000000000000"/>
  </numFmts>
  <fonts count="12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0"/>
    </font>
    <font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4" fillId="2" borderId="1" xfId="23" applyNumberFormat="1" applyFont="1" applyFill="1" applyBorder="1" applyAlignment="1" applyProtection="1">
      <alignment horizontal="centerContinuous"/>
      <protection/>
    </xf>
    <xf numFmtId="0" fontId="4" fillId="2" borderId="2" xfId="23" applyFont="1" applyFill="1" applyBorder="1" applyAlignment="1" applyProtection="1">
      <alignment horizontal="centerContinuous"/>
      <protection/>
    </xf>
    <xf numFmtId="0" fontId="4" fillId="2" borderId="3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4" xfId="17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168" fontId="4" fillId="0" borderId="4" xfId="15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69" fontId="4" fillId="0" borderId="6" xfId="17" applyNumberFormat="1" applyFont="1" applyFill="1" applyBorder="1" applyAlignment="1">
      <alignment/>
    </xf>
    <xf numFmtId="166" fontId="4" fillId="0" borderId="0" xfId="23" applyNumberFormat="1" applyFont="1" applyFill="1" applyBorder="1" applyAlignment="1" applyProtection="1">
      <alignment horizontal="centerContinuous"/>
      <protection/>
    </xf>
    <xf numFmtId="165" fontId="4" fillId="0" borderId="0" xfId="15" applyNumberFormat="1" applyFont="1" applyFill="1" applyBorder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4" fontId="4" fillId="0" borderId="0" xfId="17" applyFont="1" applyFill="1" applyBorder="1" applyAlignment="1">
      <alignment/>
    </xf>
    <xf numFmtId="43" fontId="4" fillId="0" borderId="0" xfId="15" applyFont="1" applyFill="1" applyBorder="1" applyAlignment="1">
      <alignment/>
    </xf>
    <xf numFmtId="167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21" applyFont="1" applyFill="1" applyAlignment="1">
      <alignment/>
      <protection/>
    </xf>
    <xf numFmtId="165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4" fontId="4" fillId="0" borderId="0" xfId="17" applyFont="1" applyFill="1" applyAlignment="1">
      <alignment/>
    </xf>
    <xf numFmtId="43" fontId="4" fillId="0" borderId="0" xfId="15" applyFont="1" applyFill="1" applyAlignment="1">
      <alignment/>
    </xf>
    <xf numFmtId="167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167" fontId="3" fillId="2" borderId="7" xfId="15" applyNumberFormat="1" applyFont="1" applyFill="1" applyBorder="1" applyAlignment="1">
      <alignment horizontal="center" wrapText="1"/>
    </xf>
    <xf numFmtId="44" fontId="3" fillId="2" borderId="7" xfId="17" applyFont="1" applyFill="1" applyBorder="1" applyAlignment="1">
      <alignment horizontal="center" wrapText="1"/>
    </xf>
    <xf numFmtId="165" fontId="3" fillId="2" borderId="7" xfId="15" applyNumberFormat="1" applyFont="1" applyFill="1" applyBorder="1" applyAlignment="1">
      <alignment horizontal="center" wrapText="1"/>
    </xf>
    <xf numFmtId="43" fontId="3" fillId="2" borderId="7" xfId="15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5" fontId="6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4" fontId="6" fillId="0" borderId="0" xfId="17" applyFont="1" applyFill="1" applyAlignment="1">
      <alignment/>
    </xf>
    <xf numFmtId="43" fontId="6" fillId="0" borderId="0" xfId="15" applyFont="1" applyFill="1" applyAlignment="1">
      <alignment/>
    </xf>
    <xf numFmtId="167" fontId="6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4" fontId="4" fillId="0" borderId="7" xfId="17" applyFont="1" applyBorder="1" applyAlignment="1">
      <alignment/>
    </xf>
    <xf numFmtId="44" fontId="4" fillId="0" borderId="14" xfId="17" applyFont="1" applyBorder="1" applyAlignment="1">
      <alignment/>
    </xf>
    <xf numFmtId="44" fontId="4" fillId="0" borderId="4" xfId="17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16" xfId="17" applyFont="1" applyBorder="1" applyAlignment="1">
      <alignment/>
    </xf>
    <xf numFmtId="44" fontId="4" fillId="0" borderId="15" xfId="17" applyFont="1" applyBorder="1" applyAlignment="1">
      <alignment/>
    </xf>
    <xf numFmtId="44" fontId="4" fillId="0" borderId="6" xfId="17" applyFont="1" applyBorder="1" applyAlignment="1">
      <alignment/>
    </xf>
    <xf numFmtId="44" fontId="4" fillId="0" borderId="17" xfId="17" applyFont="1" applyBorder="1" applyAlignment="1">
      <alignment/>
    </xf>
    <xf numFmtId="44" fontId="4" fillId="0" borderId="18" xfId="17" applyFont="1" applyBorder="1" applyAlignment="1">
      <alignment/>
    </xf>
    <xf numFmtId="44" fontId="4" fillId="0" borderId="19" xfId="17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3" fillId="0" borderId="20" xfId="23" applyNumberFormat="1" applyFont="1" applyFill="1" applyBorder="1" applyAlignment="1" applyProtection="1">
      <alignment horizontal="left"/>
      <protection/>
    </xf>
    <xf numFmtId="0" fontId="4" fillId="0" borderId="0" xfId="21" applyFont="1" applyFill="1">
      <alignment/>
      <protection/>
    </xf>
    <xf numFmtId="0" fontId="5" fillId="0" borderId="0" xfId="0" applyFont="1" applyFill="1" applyAlignment="1">
      <alignment/>
    </xf>
    <xf numFmtId="166" fontId="3" fillId="0" borderId="0" xfId="23" applyNumberFormat="1" applyFont="1" applyFill="1" applyBorder="1" applyAlignment="1" applyProtection="1">
      <alignment horizontal="left"/>
      <protection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4" fillId="0" borderId="3" xfId="17" applyFont="1" applyBorder="1" applyAlignment="1">
      <alignment/>
    </xf>
    <xf numFmtId="0" fontId="3" fillId="2" borderId="23" xfId="0" applyFont="1" applyFill="1" applyBorder="1" applyAlignment="1">
      <alignment horizontal="center" wrapText="1"/>
    </xf>
    <xf numFmtId="164" fontId="4" fillId="0" borderId="5" xfId="17" applyNumberFormat="1" applyFont="1" applyBorder="1" applyAlignment="1">
      <alignment/>
    </xf>
    <xf numFmtId="164" fontId="4" fillId="0" borderId="16" xfId="17" applyNumberFormat="1" applyFont="1" applyBorder="1" applyAlignment="1">
      <alignment/>
    </xf>
    <xf numFmtId="164" fontId="4" fillId="0" borderId="19" xfId="17" applyNumberFormat="1" applyFont="1" applyBorder="1" applyAlignment="1">
      <alignment/>
    </xf>
    <xf numFmtId="164" fontId="4" fillId="0" borderId="0" xfId="0" applyNumberFormat="1" applyFont="1" applyAlignment="1">
      <alignment/>
    </xf>
    <xf numFmtId="43" fontId="4" fillId="0" borderId="0" xfId="15" applyFont="1" applyFill="1" applyAlignment="1">
      <alignment horizontal="center"/>
    </xf>
    <xf numFmtId="164" fontId="4" fillId="0" borderId="5" xfId="17" applyNumberFormat="1" applyFont="1" applyFill="1" applyBorder="1" applyAlignment="1">
      <alignment/>
    </xf>
    <xf numFmtId="0" fontId="7" fillId="0" borderId="24" xfId="24" applyFont="1" applyFill="1" applyBorder="1" applyAlignment="1">
      <alignment wrapText="1"/>
      <protection/>
    </xf>
    <xf numFmtId="0" fontId="7" fillId="0" borderId="24" xfId="24" applyFont="1" applyFill="1" applyBorder="1" applyAlignment="1">
      <alignment horizontal="right" wrapText="1"/>
      <protection/>
    </xf>
    <xf numFmtId="4" fontId="7" fillId="0" borderId="24" xfId="24" applyNumberFormat="1" applyFont="1" applyFill="1" applyBorder="1" applyAlignment="1">
      <alignment horizontal="right" wrapText="1"/>
      <protection/>
    </xf>
    <xf numFmtId="171" fontId="7" fillId="0" borderId="24" xfId="24" applyNumberFormat="1" applyFont="1" applyFill="1" applyBorder="1" applyAlignment="1">
      <alignment horizontal="right" wrapText="1"/>
      <protection/>
    </xf>
    <xf numFmtId="164" fontId="4" fillId="0" borderId="0" xfId="0" applyNumberFormat="1" applyFont="1" applyFill="1" applyAlignment="1">
      <alignment/>
    </xf>
    <xf numFmtId="0" fontId="5" fillId="0" borderId="0" xfId="22" applyFont="1">
      <alignment/>
      <protection/>
    </xf>
    <xf numFmtId="0" fontId="8" fillId="0" borderId="0" xfId="25">
      <alignment/>
      <protection/>
    </xf>
    <xf numFmtId="43" fontId="8" fillId="0" borderId="0" xfId="15" applyAlignment="1">
      <alignment/>
    </xf>
    <xf numFmtId="0" fontId="10" fillId="0" borderId="25" xfId="25" applyFont="1" applyBorder="1" applyAlignment="1">
      <alignment horizontal="center"/>
      <protection/>
    </xf>
    <xf numFmtId="0" fontId="10" fillId="2" borderId="14" xfId="25" applyFont="1" applyFill="1" applyBorder="1" applyAlignment="1">
      <alignment horizontal="center" vertical="center" wrapText="1"/>
      <protection/>
    </xf>
    <xf numFmtId="0" fontId="10" fillId="2" borderId="7" xfId="25" applyFont="1" applyFill="1" applyBorder="1" applyAlignment="1">
      <alignment horizontal="center" vertical="center" wrapText="1"/>
      <protection/>
    </xf>
    <xf numFmtId="0" fontId="9" fillId="0" borderId="14" xfId="25" applyFont="1" applyBorder="1" applyAlignment="1">
      <alignment horizontal="left"/>
      <protection/>
    </xf>
    <xf numFmtId="178" fontId="9" fillId="0" borderId="7" xfId="25" applyNumberFormat="1" applyFont="1" applyFill="1" applyBorder="1" applyAlignment="1">
      <alignment/>
      <protection/>
    </xf>
    <xf numFmtId="0" fontId="9" fillId="3" borderId="14" xfId="25" applyFont="1" applyFill="1" applyBorder="1">
      <alignment/>
      <protection/>
    </xf>
    <xf numFmtId="178" fontId="9" fillId="3" borderId="7" xfId="25" applyNumberFormat="1" applyFont="1" applyFill="1" applyBorder="1" applyAlignment="1">
      <alignment horizontal="center"/>
      <protection/>
    </xf>
    <xf numFmtId="9" fontId="9" fillId="3" borderId="14" xfId="25" applyNumberFormat="1" applyFont="1" applyFill="1" applyBorder="1" applyAlignment="1">
      <alignment/>
      <protection/>
    </xf>
    <xf numFmtId="9" fontId="9" fillId="3" borderId="8" xfId="25" applyNumberFormat="1" applyFont="1" applyFill="1" applyBorder="1" applyAlignment="1">
      <alignment/>
      <protection/>
    </xf>
    <xf numFmtId="0" fontId="9" fillId="0" borderId="14" xfId="25" applyFont="1" applyBorder="1">
      <alignment/>
      <protection/>
    </xf>
    <xf numFmtId="9" fontId="9" fillId="0" borderId="7" xfId="26" applyFont="1" applyFill="1" applyBorder="1" applyAlignment="1">
      <alignment horizontal="center"/>
    </xf>
    <xf numFmtId="178" fontId="9" fillId="3" borderId="7" xfId="25" applyNumberFormat="1" applyFont="1" applyFill="1" applyBorder="1">
      <alignment/>
      <protection/>
    </xf>
    <xf numFmtId="178" fontId="9" fillId="0" borderId="7" xfId="25" applyNumberFormat="1" applyFont="1" applyFill="1" applyBorder="1">
      <alignment/>
      <protection/>
    </xf>
    <xf numFmtId="0" fontId="10" fillId="0" borderId="0" xfId="21" applyFont="1" applyFill="1" applyAlignment="1">
      <alignment/>
      <protection/>
    </xf>
    <xf numFmtId="0" fontId="9" fillId="0" borderId="0" xfId="21" applyFont="1" applyFill="1">
      <alignment/>
      <protection/>
    </xf>
    <xf numFmtId="0" fontId="10" fillId="0" borderId="14" xfId="21" applyFont="1" applyFill="1" applyBorder="1" applyAlignment="1">
      <alignment/>
      <protection/>
    </xf>
    <xf numFmtId="0" fontId="9" fillId="2" borderId="7" xfId="21" applyFont="1" applyFill="1" applyBorder="1" applyAlignment="1">
      <alignment horizontal="center" vertical="center" wrapText="1"/>
      <protection/>
    </xf>
    <xf numFmtId="0" fontId="9" fillId="2" borderId="14" xfId="21" applyFont="1" applyFill="1" applyBorder="1" applyAlignment="1">
      <alignment horizontal="center" vertical="center" wrapText="1"/>
      <protection/>
    </xf>
    <xf numFmtId="0" fontId="9" fillId="2" borderId="8" xfId="21" applyFont="1" applyFill="1" applyBorder="1" applyAlignment="1">
      <alignment horizontal="center" vertical="center" wrapText="1"/>
      <protection/>
    </xf>
    <xf numFmtId="0" fontId="9" fillId="2" borderId="25" xfId="21" applyFont="1" applyFill="1" applyBorder="1" applyAlignment="1">
      <alignment horizontal="center" vertical="center" wrapText="1"/>
      <protection/>
    </xf>
    <xf numFmtId="0" fontId="10" fillId="0" borderId="14" xfId="23" applyFont="1" applyFill="1" applyBorder="1" applyAlignment="1" applyProtection="1">
      <alignment horizontal="left"/>
      <protection locked="0"/>
    </xf>
    <xf numFmtId="165" fontId="10" fillId="0" borderId="7" xfId="15" applyNumberFormat="1" applyFont="1" applyFill="1" applyBorder="1" applyAlignment="1" applyProtection="1">
      <alignment horizontal="left"/>
      <protection/>
    </xf>
    <xf numFmtId="165" fontId="10" fillId="0" borderId="14" xfId="15" applyNumberFormat="1" applyFont="1" applyFill="1" applyBorder="1" applyAlignment="1" applyProtection="1">
      <alignment horizontal="left"/>
      <protection/>
    </xf>
    <xf numFmtId="165" fontId="10" fillId="0" borderId="8" xfId="15" applyNumberFormat="1" applyFont="1" applyFill="1" applyBorder="1" applyAlignment="1" applyProtection="1">
      <alignment horizontal="left"/>
      <protection/>
    </xf>
    <xf numFmtId="165" fontId="10" fillId="0" borderId="25" xfId="15" applyNumberFormat="1" applyFont="1" applyFill="1" applyBorder="1" applyAlignment="1" applyProtection="1">
      <alignment horizontal="left"/>
      <protection/>
    </xf>
    <xf numFmtId="0" fontId="11" fillId="0" borderId="14" xfId="23" applyFont="1" applyFill="1" applyBorder="1" applyAlignment="1" applyProtection="1">
      <alignment horizontal="center"/>
      <protection locked="0"/>
    </xf>
    <xf numFmtId="165" fontId="9" fillId="0" borderId="7" xfId="15" applyNumberFormat="1" applyFont="1" applyFill="1" applyBorder="1" applyAlignment="1" applyProtection="1">
      <alignment/>
      <protection/>
    </xf>
    <xf numFmtId="165" fontId="9" fillId="0" borderId="14" xfId="15" applyNumberFormat="1" applyFont="1" applyFill="1" applyBorder="1" applyAlignment="1" applyProtection="1">
      <alignment/>
      <protection/>
    </xf>
    <xf numFmtId="165" fontId="9" fillId="0" borderId="8" xfId="15" applyNumberFormat="1" applyFont="1" applyFill="1" applyBorder="1" applyAlignment="1" applyProtection="1">
      <alignment/>
      <protection/>
    </xf>
    <xf numFmtId="0" fontId="10" fillId="0" borderId="14" xfId="25" applyFont="1" applyBorder="1">
      <alignment/>
      <protection/>
    </xf>
    <xf numFmtId="165" fontId="10" fillId="0" borderId="7" xfId="15" applyNumberFormat="1" applyFont="1" applyBorder="1" applyAlignment="1">
      <alignment/>
    </xf>
    <xf numFmtId="165" fontId="10" fillId="0" borderId="14" xfId="15" applyNumberFormat="1" applyFont="1" applyBorder="1" applyAlignment="1">
      <alignment/>
    </xf>
    <xf numFmtId="165" fontId="10" fillId="0" borderId="8" xfId="15" applyNumberFormat="1" applyFont="1" applyBorder="1" applyAlignment="1">
      <alignment/>
    </xf>
    <xf numFmtId="0" fontId="8" fillId="0" borderId="0" xfId="21" applyFont="1" applyFill="1" applyAlignment="1">
      <alignment/>
      <protection/>
    </xf>
    <xf numFmtId="166" fontId="9" fillId="2" borderId="14" xfId="23" applyNumberFormat="1" applyFont="1" applyFill="1" applyBorder="1" applyAlignment="1" applyProtection="1">
      <alignment horizontal="centerContinuous" vertical="center"/>
      <protection/>
    </xf>
    <xf numFmtId="0" fontId="9" fillId="2" borderId="7" xfId="21" applyFont="1" applyFill="1" applyBorder="1" applyAlignment="1">
      <alignment horizontal="center" wrapText="1"/>
      <protection/>
    </xf>
    <xf numFmtId="0" fontId="9" fillId="2" borderId="25" xfId="21" applyFont="1" applyFill="1" applyBorder="1" applyAlignment="1">
      <alignment horizontal="center" wrapText="1"/>
      <protection/>
    </xf>
    <xf numFmtId="0" fontId="9" fillId="2" borderId="14" xfId="21" applyFont="1" applyFill="1" applyBorder="1" applyAlignment="1">
      <alignment horizontal="center" wrapText="1"/>
      <protection/>
    </xf>
    <xf numFmtId="0" fontId="9" fillId="2" borderId="8" xfId="21" applyFont="1" applyFill="1" applyBorder="1" applyAlignment="1">
      <alignment horizontal="center" wrapText="1"/>
      <protection/>
    </xf>
    <xf numFmtId="0" fontId="9" fillId="0" borderId="14" xfId="23" applyFont="1" applyFill="1" applyBorder="1" applyAlignment="1" applyProtection="1">
      <alignment horizontal="left" indent="1"/>
      <protection locked="0"/>
    </xf>
    <xf numFmtId="165" fontId="10" fillId="0" borderId="25" xfId="15" applyNumberFormat="1" applyFont="1" applyBorder="1" applyAlignment="1">
      <alignment/>
    </xf>
    <xf numFmtId="44" fontId="4" fillId="0" borderId="0" xfId="17" applyFont="1" applyAlignment="1">
      <alignment/>
    </xf>
    <xf numFmtId="43" fontId="4" fillId="0" borderId="0" xfId="15" applyFont="1" applyAlignment="1">
      <alignment/>
    </xf>
    <xf numFmtId="43" fontId="4" fillId="0" borderId="0" xfId="0" applyNumberFormat="1" applyFont="1" applyAlignment="1">
      <alignment/>
    </xf>
    <xf numFmtId="44" fontId="4" fillId="0" borderId="4" xfId="17" applyFont="1" applyFill="1" applyBorder="1" applyAlignment="1">
      <alignment/>
    </xf>
    <xf numFmtId="0" fontId="5" fillId="0" borderId="0" xfId="25" applyFont="1">
      <alignment/>
      <protection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0" fillId="0" borderId="0" xfId="25" applyFont="1" applyBorder="1">
      <alignment/>
      <protection/>
    </xf>
    <xf numFmtId="0" fontId="8" fillId="0" borderId="14" xfId="25" applyBorder="1" applyAlignment="1">
      <alignment horizontal="center"/>
      <protection/>
    </xf>
    <xf numFmtId="0" fontId="8" fillId="0" borderId="25" xfId="25" applyBorder="1" applyAlignment="1">
      <alignment horizontal="center"/>
      <protection/>
    </xf>
    <xf numFmtId="0" fontId="10" fillId="0" borderId="25" xfId="25" applyFont="1" applyBorder="1" applyAlignment="1">
      <alignment horizontal="center"/>
      <protection/>
    </xf>
    <xf numFmtId="0" fontId="10" fillId="0" borderId="25" xfId="25" applyFont="1" applyBorder="1" applyAlignment="1">
      <alignment horizontal="center" wrapText="1"/>
      <protection/>
    </xf>
    <xf numFmtId="0" fontId="10" fillId="0" borderId="8" xfId="25" applyFont="1" applyBorder="1" applyAlignment="1">
      <alignment horizontal="center" wrapText="1"/>
      <protection/>
    </xf>
    <xf numFmtId="0" fontId="10" fillId="2" borderId="7" xfId="25" applyFont="1" applyFill="1" applyBorder="1" applyAlignment="1">
      <alignment horizontal="center" vertical="center"/>
      <protection/>
    </xf>
    <xf numFmtId="0" fontId="10" fillId="2" borderId="7" xfId="25" applyFont="1" applyFill="1" applyBorder="1" applyAlignment="1">
      <alignment horizontal="center" vertical="center" wrapText="1"/>
      <protection/>
    </xf>
    <xf numFmtId="3" fontId="9" fillId="0" borderId="7" xfId="25" applyNumberFormat="1" applyFont="1" applyFill="1" applyBorder="1" applyAlignment="1">
      <alignment horizontal="center"/>
      <protection/>
    </xf>
    <xf numFmtId="9" fontId="9" fillId="0" borderId="7" xfId="26" applyFont="1" applyFill="1" applyBorder="1" applyAlignment="1">
      <alignment horizontal="center"/>
    </xf>
    <xf numFmtId="0" fontId="10" fillId="2" borderId="14" xfId="25" applyFont="1" applyFill="1" applyBorder="1" applyAlignment="1">
      <alignment horizontal="center" vertical="center" wrapText="1"/>
      <protection/>
    </xf>
    <xf numFmtId="0" fontId="10" fillId="2" borderId="25" xfId="25" applyFont="1" applyFill="1" applyBorder="1" applyAlignment="1">
      <alignment horizontal="center" vertical="center" wrapText="1"/>
      <protection/>
    </xf>
    <xf numFmtId="0" fontId="10" fillId="2" borderId="8" xfId="25" applyFont="1" applyFill="1" applyBorder="1" applyAlignment="1">
      <alignment horizontal="center" vertical="center" wrapText="1"/>
      <protection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CPUC EE Quarterly Report - SDGE 2Q 2007" xfId="22"/>
    <cellStyle name="Normal_DRAFT_June1Filing_v05_zap041705" xfId="23"/>
    <cellStyle name="Normal_Measure List" xfId="24"/>
    <cellStyle name="Normal_Quarter Model - SCG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zoomScale="75" zoomScaleNormal="75" workbookViewId="0" topLeftCell="A1">
      <selection activeCell="A3" sqref="A3"/>
    </sheetView>
  </sheetViews>
  <sheetFormatPr defaultColWidth="9.33203125" defaultRowHeight="12.75"/>
  <cols>
    <col min="1" max="1" width="56.66015625" style="4" customWidth="1"/>
    <col min="2" max="2" width="28.33203125" style="3" bestFit="1" customWidth="1"/>
    <col min="3" max="4" width="18.83203125" style="3" bestFit="1" customWidth="1"/>
    <col min="5" max="16384" width="9.33203125" style="3" customWidth="1"/>
  </cols>
  <sheetData>
    <row r="1" s="40" customFormat="1" ht="20.25">
      <c r="A1" s="69" t="s">
        <v>190</v>
      </c>
    </row>
    <row r="2" s="40" customFormat="1" ht="20.25">
      <c r="A2" s="69" t="s">
        <v>46</v>
      </c>
    </row>
    <row r="3" s="40" customFormat="1" ht="20.25">
      <c r="A3" s="69" t="s">
        <v>293</v>
      </c>
    </row>
    <row r="5" ht="16.5" thickBot="1">
      <c r="A5" s="1" t="s">
        <v>52</v>
      </c>
    </row>
    <row r="6" spans="1:2" ht="15">
      <c r="A6" s="5"/>
      <c r="B6" s="6" t="s">
        <v>6</v>
      </c>
    </row>
    <row r="7" spans="1:2" s="8" customFormat="1" ht="15">
      <c r="A7" s="7" t="s">
        <v>0</v>
      </c>
      <c r="B7" s="9">
        <v>86411274.87637171</v>
      </c>
    </row>
    <row r="8" spans="1:2" ht="15">
      <c r="A8" s="7" t="s">
        <v>1</v>
      </c>
      <c r="B8" s="9">
        <v>132328030.18388316</v>
      </c>
    </row>
    <row r="9" spans="1:3" ht="15">
      <c r="A9" s="7" t="s">
        <v>2</v>
      </c>
      <c r="B9" s="9">
        <v>45916755.30751145</v>
      </c>
      <c r="C9" s="86"/>
    </row>
    <row r="10" spans="1:2" ht="15">
      <c r="A10" s="7" t="s">
        <v>3</v>
      </c>
      <c r="B10" s="10">
        <v>1.5313745847773266</v>
      </c>
    </row>
    <row r="11" spans="1:2" ht="15">
      <c r="A11" s="7" t="s">
        <v>4</v>
      </c>
      <c r="B11" s="10">
        <v>2.9106521137489736</v>
      </c>
    </row>
    <row r="12" spans="1:2" ht="15">
      <c r="A12" s="7" t="s">
        <v>8</v>
      </c>
      <c r="B12" s="11">
        <v>6.452375580038849</v>
      </c>
    </row>
    <row r="13" spans="1:2" ht="15.75" thickBot="1">
      <c r="A13" s="12" t="s">
        <v>7</v>
      </c>
      <c r="B13" s="13">
        <v>0.271372617926102</v>
      </c>
    </row>
  </sheetData>
  <printOptions horizontalCentered="1"/>
  <pageMargins left="0.5" right="0.5" top="1.5" bottom="1" header="1" footer="0.25"/>
  <pageSetup blackAndWhite="1" fitToHeight="1" fitToWidth="1" horizontalDpi="600" verticalDpi="600" orientation="portrait" r:id="rId1"/>
  <headerFooter alignWithMargins="0">
    <oddFooter>&amp;L&amp;F/&amp;A&amp;C&amp;P/&amp;N&amp;R&amp;D/&amp;T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9"/>
  <sheetViews>
    <sheetView showGridLines="0" tabSelected="1" zoomScale="75" zoomScaleNormal="75" workbookViewId="0" topLeftCell="A6">
      <pane ySplit="1365" topLeftCell="BM244" activePane="bottomLeft" state="split"/>
      <selection pane="topLeft" activeCell="E32" sqref="E32"/>
      <selection pane="bottomLeft" activeCell="L265" sqref="L265"/>
    </sheetView>
  </sheetViews>
  <sheetFormatPr defaultColWidth="9.33203125" defaultRowHeight="12.75"/>
  <cols>
    <col min="1" max="1" width="19.33203125" style="4" customWidth="1"/>
    <col min="2" max="2" width="65.33203125" style="4" customWidth="1"/>
    <col min="3" max="3" width="21" style="4" bestFit="1" customWidth="1"/>
    <col min="4" max="4" width="61.66015625" style="4" bestFit="1" customWidth="1"/>
    <col min="5" max="5" width="12.83203125" style="4" customWidth="1"/>
    <col min="6" max="6" width="25.33203125" style="4" bestFit="1" customWidth="1"/>
    <col min="7" max="8" width="15.83203125" style="24" customWidth="1"/>
    <col min="9" max="9" width="20.66015625" style="25" bestFit="1" customWidth="1"/>
    <col min="10" max="10" width="15.83203125" style="3" customWidth="1"/>
    <col min="11" max="11" width="20.16015625" style="24" bestFit="1" customWidth="1"/>
    <col min="12" max="12" width="17" style="24" bestFit="1" customWidth="1"/>
    <col min="13" max="13" width="15.5" style="26" bestFit="1" customWidth="1"/>
    <col min="14" max="14" width="16.83203125" style="27" bestFit="1" customWidth="1"/>
    <col min="15" max="15" width="12.83203125" style="28" customWidth="1"/>
    <col min="16" max="16" width="12.83203125" style="3" customWidth="1"/>
    <col min="17" max="17" width="20.33203125" style="24" bestFit="1" customWidth="1"/>
    <col min="18" max="18" width="18.33203125" style="24" customWidth="1"/>
    <col min="19" max="19" width="18.83203125" style="29" bestFit="1" customWidth="1"/>
    <col min="20" max="20" width="18.83203125" style="27" bestFit="1" customWidth="1"/>
    <col min="21" max="16384" width="9.33203125" style="3" customWidth="1"/>
  </cols>
  <sheetData>
    <row r="1" spans="1:20" s="40" customFormat="1" ht="20.25">
      <c r="A1" s="23" t="str">
        <f>'Portfolio Metrics'!A1</f>
        <v>Southern California Gas Company</v>
      </c>
      <c r="B1" s="23"/>
      <c r="C1" s="37"/>
      <c r="D1" s="37"/>
      <c r="E1" s="37"/>
      <c r="F1" s="37"/>
      <c r="G1" s="38"/>
      <c r="H1" s="38"/>
      <c r="I1" s="39"/>
      <c r="K1" s="38"/>
      <c r="L1" s="38"/>
      <c r="M1" s="41"/>
      <c r="N1" s="42"/>
      <c r="O1" s="43"/>
      <c r="Q1" s="38"/>
      <c r="R1" s="38"/>
      <c r="S1" s="44"/>
      <c r="T1" s="42"/>
    </row>
    <row r="2" spans="1:20" s="40" customFormat="1" ht="20.25">
      <c r="A2" s="23" t="s">
        <v>53</v>
      </c>
      <c r="B2" s="23"/>
      <c r="C2" s="37"/>
      <c r="D2" s="37"/>
      <c r="E2" s="37"/>
      <c r="F2" s="37"/>
      <c r="G2" s="38"/>
      <c r="H2" s="38"/>
      <c r="I2" s="39"/>
      <c r="K2" s="38"/>
      <c r="L2" s="38"/>
      <c r="M2" s="41"/>
      <c r="N2" s="42"/>
      <c r="O2" s="43"/>
      <c r="Q2" s="38"/>
      <c r="R2" s="38"/>
      <c r="S2" s="44"/>
      <c r="T2" s="42"/>
    </row>
    <row r="3" spans="1:20" s="40" customFormat="1" ht="20.25">
      <c r="A3" s="23" t="str">
        <f>'Portfolio Metrics'!A3</f>
        <v>Quarter Ending September 2007</v>
      </c>
      <c r="B3" s="23"/>
      <c r="C3" s="37"/>
      <c r="D3" s="37"/>
      <c r="E3" s="37"/>
      <c r="F3" s="37"/>
      <c r="G3" s="38"/>
      <c r="H3" s="38"/>
      <c r="I3" s="39"/>
      <c r="K3" s="38"/>
      <c r="L3" s="38"/>
      <c r="M3" s="41"/>
      <c r="N3" s="42"/>
      <c r="O3" s="43"/>
      <c r="Q3" s="38"/>
      <c r="R3" s="38"/>
      <c r="S3" s="44"/>
      <c r="T3" s="42"/>
    </row>
    <row r="5" spans="1:20" s="18" customFormat="1" ht="15.75">
      <c r="A5" s="67" t="s">
        <v>48</v>
      </c>
      <c r="B5" s="70"/>
      <c r="C5" s="14"/>
      <c r="D5" s="14"/>
      <c r="E5" s="14"/>
      <c r="F5" s="14"/>
      <c r="G5" s="15"/>
      <c r="H5" s="16"/>
      <c r="I5" s="17"/>
      <c r="K5" s="16"/>
      <c r="L5" s="16"/>
      <c r="M5" s="19"/>
      <c r="N5" s="20"/>
      <c r="O5" s="21"/>
      <c r="Q5" s="16"/>
      <c r="R5" s="16"/>
      <c r="S5" s="22"/>
      <c r="T5" s="20"/>
    </row>
    <row r="6" spans="1:20" s="25" customFormat="1" ht="78.75">
      <c r="A6" s="30" t="s">
        <v>24</v>
      </c>
      <c r="B6" s="30" t="s">
        <v>9</v>
      </c>
      <c r="C6" s="31" t="s">
        <v>5</v>
      </c>
      <c r="D6" s="32" t="s">
        <v>10</v>
      </c>
      <c r="E6" s="32" t="s">
        <v>17</v>
      </c>
      <c r="F6" s="32" t="s">
        <v>231</v>
      </c>
      <c r="G6" s="32" t="s">
        <v>18</v>
      </c>
      <c r="H6" s="33" t="s">
        <v>19</v>
      </c>
      <c r="I6" s="34" t="s">
        <v>20</v>
      </c>
      <c r="J6" s="34" t="s">
        <v>21</v>
      </c>
      <c r="K6" s="35" t="s">
        <v>12</v>
      </c>
      <c r="L6" s="35" t="s">
        <v>11</v>
      </c>
      <c r="M6" s="35" t="s">
        <v>13</v>
      </c>
      <c r="N6" s="34" t="s">
        <v>22</v>
      </c>
      <c r="O6" s="36" t="s">
        <v>14</v>
      </c>
      <c r="P6" s="33" t="s">
        <v>15</v>
      </c>
      <c r="Q6" s="35" t="s">
        <v>16</v>
      </c>
      <c r="R6" s="35" t="s">
        <v>232</v>
      </c>
      <c r="S6" s="34" t="s">
        <v>23</v>
      </c>
      <c r="T6" s="80"/>
    </row>
    <row r="7" spans="1:19" ht="25.5">
      <c r="A7" s="82" t="s">
        <v>88</v>
      </c>
      <c r="B7" s="82" t="s">
        <v>89</v>
      </c>
      <c r="C7" s="83">
        <v>322001</v>
      </c>
      <c r="D7" s="82" t="s">
        <v>205</v>
      </c>
      <c r="E7" s="82" t="s">
        <v>297</v>
      </c>
      <c r="F7" s="82" t="s">
        <v>297</v>
      </c>
      <c r="G7" s="82" t="s">
        <v>297</v>
      </c>
      <c r="H7" s="82" t="s">
        <v>233</v>
      </c>
      <c r="I7" s="82" t="s">
        <v>233</v>
      </c>
      <c r="J7" s="82" t="s">
        <v>162</v>
      </c>
      <c r="K7" s="84"/>
      <c r="L7" s="84"/>
      <c r="M7" s="84">
        <v>1</v>
      </c>
      <c r="N7" s="85">
        <v>0</v>
      </c>
      <c r="O7" s="83">
        <v>0.5</v>
      </c>
      <c r="P7" s="83">
        <v>10</v>
      </c>
      <c r="Q7" s="84">
        <v>4994999.986666667</v>
      </c>
      <c r="R7" s="82" t="s">
        <v>297</v>
      </c>
      <c r="S7" s="85">
        <v>0</v>
      </c>
    </row>
    <row r="8" spans="1:19" ht="15">
      <c r="A8" s="82" t="s">
        <v>96</v>
      </c>
      <c r="B8" s="82" t="s">
        <v>97</v>
      </c>
      <c r="C8" s="83">
        <v>316007</v>
      </c>
      <c r="D8" s="82" t="s">
        <v>298</v>
      </c>
      <c r="E8" s="82" t="s">
        <v>297</v>
      </c>
      <c r="F8" s="82" t="s">
        <v>297</v>
      </c>
      <c r="G8" s="82" t="s">
        <v>206</v>
      </c>
      <c r="H8" s="82" t="s">
        <v>33</v>
      </c>
      <c r="I8" s="82" t="s">
        <v>173</v>
      </c>
      <c r="J8" s="82" t="s">
        <v>162</v>
      </c>
      <c r="K8" s="84">
        <v>246.145</v>
      </c>
      <c r="L8" s="84">
        <v>0.2698300852618758</v>
      </c>
      <c r="M8" s="84">
        <v>13.39</v>
      </c>
      <c r="N8" s="85">
        <v>225</v>
      </c>
      <c r="O8" s="83">
        <v>0.8</v>
      </c>
      <c r="P8" s="83">
        <v>15</v>
      </c>
      <c r="Q8" s="84">
        <v>341</v>
      </c>
      <c r="R8" s="82" t="s">
        <v>297</v>
      </c>
      <c r="S8" s="85">
        <v>51150</v>
      </c>
    </row>
    <row r="9" spans="1:19" ht="15">
      <c r="A9" s="82" t="s">
        <v>96</v>
      </c>
      <c r="B9" s="82" t="s">
        <v>97</v>
      </c>
      <c r="C9" s="83">
        <v>316008</v>
      </c>
      <c r="D9" s="82" t="s">
        <v>299</v>
      </c>
      <c r="E9" s="82" t="s">
        <v>297</v>
      </c>
      <c r="F9" s="82" t="s">
        <v>297</v>
      </c>
      <c r="G9" s="82" t="s">
        <v>206</v>
      </c>
      <c r="H9" s="82" t="s">
        <v>33</v>
      </c>
      <c r="I9" s="82" t="s">
        <v>173</v>
      </c>
      <c r="J9" s="82" t="s">
        <v>162</v>
      </c>
      <c r="K9" s="84">
        <v>499.18</v>
      </c>
      <c r="L9" s="84">
        <v>0.5472131546894031</v>
      </c>
      <c r="M9" s="84">
        <v>14.975</v>
      </c>
      <c r="N9" s="85">
        <v>225</v>
      </c>
      <c r="O9" s="83">
        <v>0.8</v>
      </c>
      <c r="P9" s="83">
        <v>15</v>
      </c>
      <c r="Q9" s="84">
        <v>438</v>
      </c>
      <c r="R9" s="82" t="s">
        <v>297</v>
      </c>
      <c r="S9" s="85">
        <v>65700</v>
      </c>
    </row>
    <row r="10" spans="1:19" ht="15">
      <c r="A10" s="82" t="s">
        <v>96</v>
      </c>
      <c r="B10" s="82" t="s">
        <v>97</v>
      </c>
      <c r="C10" s="83">
        <v>316009</v>
      </c>
      <c r="D10" s="82" t="s">
        <v>300</v>
      </c>
      <c r="E10" s="82" t="s">
        <v>297</v>
      </c>
      <c r="F10" s="82" t="s">
        <v>297</v>
      </c>
      <c r="G10" s="82" t="s">
        <v>206</v>
      </c>
      <c r="H10" s="82" t="s">
        <v>33</v>
      </c>
      <c r="I10" s="82" t="s">
        <v>173</v>
      </c>
      <c r="J10" s="82" t="s">
        <v>162</v>
      </c>
      <c r="K10" s="84">
        <v>938.11</v>
      </c>
      <c r="L10" s="84">
        <v>1.0283788063337393</v>
      </c>
      <c r="M10" s="84">
        <v>20.615</v>
      </c>
      <c r="N10" s="85">
        <v>225</v>
      </c>
      <c r="O10" s="83">
        <v>0.8</v>
      </c>
      <c r="P10" s="83">
        <v>15</v>
      </c>
      <c r="Q10" s="84">
        <v>362</v>
      </c>
      <c r="R10" s="82" t="s">
        <v>297</v>
      </c>
      <c r="S10" s="85">
        <v>54300</v>
      </c>
    </row>
    <row r="11" spans="1:19" ht="15">
      <c r="A11" s="82" t="s">
        <v>96</v>
      </c>
      <c r="B11" s="82" t="s">
        <v>97</v>
      </c>
      <c r="C11" s="83">
        <v>316013</v>
      </c>
      <c r="D11" s="82" t="s">
        <v>234</v>
      </c>
      <c r="E11" s="82" t="s">
        <v>297</v>
      </c>
      <c r="F11" s="82" t="s">
        <v>297</v>
      </c>
      <c r="G11" s="82" t="s">
        <v>206</v>
      </c>
      <c r="H11" s="82" t="s">
        <v>33</v>
      </c>
      <c r="I11" s="82" t="s">
        <v>173</v>
      </c>
      <c r="J11" s="82" t="s">
        <v>162</v>
      </c>
      <c r="K11" s="84">
        <v>43.035</v>
      </c>
      <c r="L11" s="84">
        <v>0.04717600487210718</v>
      </c>
      <c r="M11" s="84">
        <v>34.535</v>
      </c>
      <c r="N11" s="85">
        <v>125</v>
      </c>
      <c r="O11" s="83">
        <v>0.8</v>
      </c>
      <c r="P11" s="83">
        <v>18</v>
      </c>
      <c r="Q11" s="84">
        <v>31</v>
      </c>
      <c r="R11" s="82" t="s">
        <v>297</v>
      </c>
      <c r="S11" s="85">
        <v>3100</v>
      </c>
    </row>
    <row r="12" spans="1:19" ht="15">
      <c r="A12" s="82" t="s">
        <v>96</v>
      </c>
      <c r="B12" s="82" t="s">
        <v>97</v>
      </c>
      <c r="C12" s="83">
        <v>316014</v>
      </c>
      <c r="D12" s="82" t="s">
        <v>235</v>
      </c>
      <c r="E12" s="82" t="s">
        <v>297</v>
      </c>
      <c r="F12" s="82" t="s">
        <v>297</v>
      </c>
      <c r="G12" s="82" t="s">
        <v>206</v>
      </c>
      <c r="H12" s="82" t="s">
        <v>33</v>
      </c>
      <c r="I12" s="82" t="s">
        <v>173</v>
      </c>
      <c r="J12" s="82" t="s">
        <v>162</v>
      </c>
      <c r="K12" s="84">
        <v>18.935</v>
      </c>
      <c r="L12" s="84">
        <v>0.020757003654080387</v>
      </c>
      <c r="M12" s="84">
        <v>34.535</v>
      </c>
      <c r="N12" s="85">
        <v>125</v>
      </c>
      <c r="O12" s="83">
        <v>0.8</v>
      </c>
      <c r="P12" s="83">
        <v>18</v>
      </c>
      <c r="Q12" s="84">
        <v>98</v>
      </c>
      <c r="R12" s="82" t="s">
        <v>297</v>
      </c>
      <c r="S12" s="85">
        <v>9800</v>
      </c>
    </row>
    <row r="13" spans="1:19" ht="15">
      <c r="A13" s="82" t="s">
        <v>96</v>
      </c>
      <c r="B13" s="82" t="s">
        <v>97</v>
      </c>
      <c r="C13" s="83">
        <v>316017</v>
      </c>
      <c r="D13" s="82" t="s">
        <v>301</v>
      </c>
      <c r="E13" s="82" t="s">
        <v>297</v>
      </c>
      <c r="F13" s="82" t="s">
        <v>297</v>
      </c>
      <c r="G13" s="82" t="s">
        <v>206</v>
      </c>
      <c r="H13" s="82" t="s">
        <v>33</v>
      </c>
      <c r="I13" s="82" t="s">
        <v>173</v>
      </c>
      <c r="J13" s="82" t="s">
        <v>162</v>
      </c>
      <c r="K13" s="84">
        <v>111.885</v>
      </c>
      <c r="L13" s="84">
        <v>0.1226510353227771</v>
      </c>
      <c r="M13" s="84">
        <v>13.39</v>
      </c>
      <c r="N13" s="85">
        <v>125</v>
      </c>
      <c r="O13" s="83">
        <v>0.8</v>
      </c>
      <c r="P13" s="83">
        <v>18</v>
      </c>
      <c r="Q13" s="84">
        <v>43</v>
      </c>
      <c r="R13" s="82" t="s">
        <v>297</v>
      </c>
      <c r="S13" s="85">
        <v>6900</v>
      </c>
    </row>
    <row r="14" spans="1:19" ht="15">
      <c r="A14" s="82" t="s">
        <v>96</v>
      </c>
      <c r="B14" s="82" t="s">
        <v>97</v>
      </c>
      <c r="C14" s="83">
        <v>316018</v>
      </c>
      <c r="D14" s="82" t="s">
        <v>236</v>
      </c>
      <c r="E14" s="82" t="s">
        <v>297</v>
      </c>
      <c r="F14" s="82" t="s">
        <v>297</v>
      </c>
      <c r="G14" s="82" t="s">
        <v>206</v>
      </c>
      <c r="H14" s="82" t="s">
        <v>33</v>
      </c>
      <c r="I14" s="82" t="s">
        <v>173</v>
      </c>
      <c r="J14" s="82" t="s">
        <v>162</v>
      </c>
      <c r="K14" s="84">
        <v>271.965</v>
      </c>
      <c r="L14" s="84">
        <v>0.2981345919610231</v>
      </c>
      <c r="M14" s="84">
        <v>14.975</v>
      </c>
      <c r="N14" s="85">
        <v>125</v>
      </c>
      <c r="O14" s="83">
        <v>0.8</v>
      </c>
      <c r="P14" s="83">
        <v>18</v>
      </c>
      <c r="Q14" s="84">
        <v>41</v>
      </c>
      <c r="R14" s="82" t="s">
        <v>297</v>
      </c>
      <c r="S14" s="85">
        <v>4100</v>
      </c>
    </row>
    <row r="15" spans="1:19" ht="15">
      <c r="A15" s="82" t="s">
        <v>96</v>
      </c>
      <c r="B15" s="82" t="s">
        <v>97</v>
      </c>
      <c r="C15" s="83">
        <v>316019</v>
      </c>
      <c r="D15" s="82" t="s">
        <v>207</v>
      </c>
      <c r="E15" s="82" t="s">
        <v>297</v>
      </c>
      <c r="F15" s="82" t="s">
        <v>297</v>
      </c>
      <c r="G15" s="82" t="s">
        <v>206</v>
      </c>
      <c r="H15" s="82" t="s">
        <v>33</v>
      </c>
      <c r="I15" s="82" t="s">
        <v>173</v>
      </c>
      <c r="J15" s="82" t="s">
        <v>162</v>
      </c>
      <c r="K15" s="84">
        <v>543.93</v>
      </c>
      <c r="L15" s="84">
        <v>0.5962691839220462</v>
      </c>
      <c r="M15" s="84">
        <v>20.615</v>
      </c>
      <c r="N15" s="85">
        <v>125</v>
      </c>
      <c r="O15" s="83">
        <v>0.8</v>
      </c>
      <c r="P15" s="83">
        <v>18</v>
      </c>
      <c r="Q15" s="84">
        <v>290</v>
      </c>
      <c r="R15" s="82" t="s">
        <v>297</v>
      </c>
      <c r="S15" s="85">
        <v>32900</v>
      </c>
    </row>
    <row r="16" spans="1:19" ht="15">
      <c r="A16" s="82" t="s">
        <v>96</v>
      </c>
      <c r="B16" s="82" t="s">
        <v>97</v>
      </c>
      <c r="C16" s="83">
        <v>316020</v>
      </c>
      <c r="D16" s="82" t="s">
        <v>302</v>
      </c>
      <c r="E16" s="82" t="s">
        <v>297</v>
      </c>
      <c r="F16" s="82" t="s">
        <v>297</v>
      </c>
      <c r="G16" s="82" t="s">
        <v>206</v>
      </c>
      <c r="H16" s="82" t="s">
        <v>33</v>
      </c>
      <c r="I16" s="82" t="s">
        <v>173</v>
      </c>
      <c r="J16" s="82" t="s">
        <v>162</v>
      </c>
      <c r="K16" s="84">
        <v>824.505</v>
      </c>
      <c r="L16" s="84">
        <v>0.9038422655298416</v>
      </c>
      <c r="M16" s="84">
        <v>37.18</v>
      </c>
      <c r="N16" s="85">
        <v>125</v>
      </c>
      <c r="O16" s="83">
        <v>0.8</v>
      </c>
      <c r="P16" s="83">
        <v>15</v>
      </c>
      <c r="Q16" s="84">
        <v>88</v>
      </c>
      <c r="R16" s="82" t="s">
        <v>297</v>
      </c>
      <c r="S16" s="85">
        <v>4400</v>
      </c>
    </row>
    <row r="17" spans="1:19" ht="15">
      <c r="A17" s="82" t="s">
        <v>96</v>
      </c>
      <c r="B17" s="82" t="s">
        <v>97</v>
      </c>
      <c r="C17" s="83">
        <v>316022</v>
      </c>
      <c r="D17" s="82" t="s">
        <v>303</v>
      </c>
      <c r="E17" s="82" t="s">
        <v>297</v>
      </c>
      <c r="F17" s="82" t="s">
        <v>297</v>
      </c>
      <c r="G17" s="82" t="s">
        <v>206</v>
      </c>
      <c r="H17" s="82" t="s">
        <v>33</v>
      </c>
      <c r="I17" s="82" t="s">
        <v>173</v>
      </c>
      <c r="J17" s="82" t="s">
        <v>162</v>
      </c>
      <c r="K17" s="84">
        <v>2874.58</v>
      </c>
      <c r="L17" s="84">
        <v>3.1511839220462847</v>
      </c>
      <c r="M17" s="84">
        <v>9.865</v>
      </c>
      <c r="N17" s="85">
        <v>125</v>
      </c>
      <c r="O17" s="83">
        <v>0.8</v>
      </c>
      <c r="P17" s="83">
        <v>18</v>
      </c>
      <c r="Q17" s="84">
        <v>36</v>
      </c>
      <c r="R17" s="82" t="s">
        <v>297</v>
      </c>
      <c r="S17" s="85">
        <v>3600</v>
      </c>
    </row>
    <row r="18" spans="1:19" ht="15">
      <c r="A18" s="82" t="s">
        <v>96</v>
      </c>
      <c r="B18" s="82" t="s">
        <v>97</v>
      </c>
      <c r="C18" s="83">
        <v>316023</v>
      </c>
      <c r="D18" s="82" t="s">
        <v>237</v>
      </c>
      <c r="E18" s="82" t="s">
        <v>297</v>
      </c>
      <c r="F18" s="82" t="s">
        <v>297</v>
      </c>
      <c r="G18" s="82" t="s">
        <v>206</v>
      </c>
      <c r="H18" s="82" t="s">
        <v>33</v>
      </c>
      <c r="I18" s="82" t="s">
        <v>173</v>
      </c>
      <c r="J18" s="82" t="s">
        <v>162</v>
      </c>
      <c r="K18" s="84">
        <v>96.39</v>
      </c>
      <c r="L18" s="84">
        <v>0.10566504263093789</v>
      </c>
      <c r="M18" s="84">
        <v>52.51</v>
      </c>
      <c r="N18" s="85">
        <v>300</v>
      </c>
      <c r="O18" s="83">
        <v>0.8</v>
      </c>
      <c r="P18" s="83">
        <v>20</v>
      </c>
      <c r="Q18" s="84">
        <v>69</v>
      </c>
      <c r="R18" s="82" t="s">
        <v>297</v>
      </c>
      <c r="S18" s="85">
        <v>12075</v>
      </c>
    </row>
    <row r="19" spans="1:19" ht="15">
      <c r="A19" s="82" t="s">
        <v>96</v>
      </c>
      <c r="B19" s="82" t="s">
        <v>97</v>
      </c>
      <c r="C19" s="83">
        <v>316024</v>
      </c>
      <c r="D19" s="82" t="s">
        <v>238</v>
      </c>
      <c r="E19" s="82" t="s">
        <v>297</v>
      </c>
      <c r="F19" s="82" t="s">
        <v>297</v>
      </c>
      <c r="G19" s="82" t="s">
        <v>206</v>
      </c>
      <c r="H19" s="82" t="s">
        <v>33</v>
      </c>
      <c r="I19" s="82" t="s">
        <v>173</v>
      </c>
      <c r="J19" s="82" t="s">
        <v>162</v>
      </c>
      <c r="K19" s="84">
        <v>37.87</v>
      </c>
      <c r="L19" s="84">
        <v>0.04151400730816077</v>
      </c>
      <c r="M19" s="84">
        <v>57.09</v>
      </c>
      <c r="N19" s="85">
        <v>300</v>
      </c>
      <c r="O19" s="83">
        <v>0.8</v>
      </c>
      <c r="P19" s="83">
        <v>20</v>
      </c>
      <c r="Q19" s="84">
        <v>67</v>
      </c>
      <c r="R19" s="82" t="s">
        <v>297</v>
      </c>
      <c r="S19" s="85">
        <v>11725</v>
      </c>
    </row>
    <row r="20" spans="1:19" ht="15">
      <c r="A20" s="82" t="s">
        <v>96</v>
      </c>
      <c r="B20" s="82" t="s">
        <v>97</v>
      </c>
      <c r="C20" s="83">
        <v>316025</v>
      </c>
      <c r="D20" s="82" t="s">
        <v>304</v>
      </c>
      <c r="E20" s="82" t="s">
        <v>297</v>
      </c>
      <c r="F20" s="82" t="s">
        <v>297</v>
      </c>
      <c r="G20" s="82" t="s">
        <v>206</v>
      </c>
      <c r="H20" s="82" t="s">
        <v>33</v>
      </c>
      <c r="I20" s="82" t="s">
        <v>173</v>
      </c>
      <c r="J20" s="82" t="s">
        <v>162</v>
      </c>
      <c r="K20" s="84">
        <v>24.1</v>
      </c>
      <c r="L20" s="84">
        <v>0.0264190012180268</v>
      </c>
      <c r="M20" s="84">
        <v>29.95</v>
      </c>
      <c r="N20" s="85">
        <v>300</v>
      </c>
      <c r="O20" s="83">
        <v>0.8</v>
      </c>
      <c r="P20" s="83">
        <v>20</v>
      </c>
      <c r="Q20" s="84">
        <v>2</v>
      </c>
      <c r="R20" s="82" t="s">
        <v>297</v>
      </c>
      <c r="S20" s="85">
        <v>350</v>
      </c>
    </row>
    <row r="21" spans="1:19" ht="15">
      <c r="A21" s="82" t="s">
        <v>96</v>
      </c>
      <c r="B21" s="82" t="s">
        <v>97</v>
      </c>
      <c r="C21" s="83">
        <v>316027</v>
      </c>
      <c r="D21" s="82" t="s">
        <v>305</v>
      </c>
      <c r="E21" s="82" t="s">
        <v>297</v>
      </c>
      <c r="F21" s="82" t="s">
        <v>297</v>
      </c>
      <c r="G21" s="82" t="s">
        <v>206</v>
      </c>
      <c r="H21" s="82" t="s">
        <v>33</v>
      </c>
      <c r="I21" s="82" t="s">
        <v>173</v>
      </c>
      <c r="J21" s="82" t="s">
        <v>162</v>
      </c>
      <c r="K21" s="84">
        <v>182.46</v>
      </c>
      <c r="L21" s="84">
        <v>0.20001705237515227</v>
      </c>
      <c r="M21" s="84">
        <v>27.84</v>
      </c>
      <c r="N21" s="85">
        <v>300</v>
      </c>
      <c r="O21" s="83">
        <v>0.8</v>
      </c>
      <c r="P21" s="83">
        <v>20</v>
      </c>
      <c r="Q21" s="84">
        <v>87</v>
      </c>
      <c r="R21" s="82" t="s">
        <v>297</v>
      </c>
      <c r="S21" s="85">
        <v>9600</v>
      </c>
    </row>
    <row r="22" spans="1:19" ht="15">
      <c r="A22" s="82" t="s">
        <v>96</v>
      </c>
      <c r="B22" s="82" t="s">
        <v>97</v>
      </c>
      <c r="C22" s="83">
        <v>316028</v>
      </c>
      <c r="D22" s="82" t="s">
        <v>239</v>
      </c>
      <c r="E22" s="82" t="s">
        <v>297</v>
      </c>
      <c r="F22" s="82" t="s">
        <v>297</v>
      </c>
      <c r="G22" s="82" t="s">
        <v>206</v>
      </c>
      <c r="H22" s="82" t="s">
        <v>33</v>
      </c>
      <c r="I22" s="82" t="s">
        <v>173</v>
      </c>
      <c r="J22" s="82" t="s">
        <v>162</v>
      </c>
      <c r="K22" s="84">
        <v>254.75</v>
      </c>
      <c r="L22" s="84">
        <v>0.27926309378806335</v>
      </c>
      <c r="M22" s="84">
        <v>14.45</v>
      </c>
      <c r="N22" s="85">
        <v>300</v>
      </c>
      <c r="O22" s="83">
        <v>0.8</v>
      </c>
      <c r="P22" s="83">
        <v>20</v>
      </c>
      <c r="Q22" s="84">
        <v>80</v>
      </c>
      <c r="R22" s="82" t="s">
        <v>297</v>
      </c>
      <c r="S22" s="85">
        <v>14000</v>
      </c>
    </row>
    <row r="23" spans="1:19" ht="15">
      <c r="A23" s="82" t="s">
        <v>96</v>
      </c>
      <c r="B23" s="82" t="s">
        <v>97</v>
      </c>
      <c r="C23" s="83">
        <v>316029</v>
      </c>
      <c r="D23" s="82" t="s">
        <v>208</v>
      </c>
      <c r="E23" s="82" t="s">
        <v>297</v>
      </c>
      <c r="F23" s="82" t="s">
        <v>297</v>
      </c>
      <c r="G23" s="82" t="s">
        <v>206</v>
      </c>
      <c r="H23" s="82" t="s">
        <v>33</v>
      </c>
      <c r="I23" s="82" t="s">
        <v>173</v>
      </c>
      <c r="J23" s="82" t="s">
        <v>162</v>
      </c>
      <c r="K23" s="84">
        <v>468.19</v>
      </c>
      <c r="L23" s="84">
        <v>0.5132411693057247</v>
      </c>
      <c r="M23" s="84">
        <v>38.41</v>
      </c>
      <c r="N23" s="85">
        <v>300</v>
      </c>
      <c r="O23" s="83">
        <v>0.8</v>
      </c>
      <c r="P23" s="83">
        <v>20</v>
      </c>
      <c r="Q23" s="84">
        <v>290</v>
      </c>
      <c r="R23" s="82" t="s">
        <v>297</v>
      </c>
      <c r="S23" s="85">
        <v>50750</v>
      </c>
    </row>
    <row r="24" spans="1:19" ht="15">
      <c r="A24" s="82" t="s">
        <v>96</v>
      </c>
      <c r="B24" s="82" t="s">
        <v>97</v>
      </c>
      <c r="C24" s="83">
        <v>316030</v>
      </c>
      <c r="D24" s="82" t="s">
        <v>219</v>
      </c>
      <c r="E24" s="82" t="s">
        <v>297</v>
      </c>
      <c r="F24" s="82" t="s">
        <v>297</v>
      </c>
      <c r="G24" s="82" t="s">
        <v>206</v>
      </c>
      <c r="H24" s="82" t="s">
        <v>33</v>
      </c>
      <c r="I24" s="82" t="s">
        <v>173</v>
      </c>
      <c r="J24" s="82" t="s">
        <v>162</v>
      </c>
      <c r="K24" s="84">
        <v>547.37</v>
      </c>
      <c r="L24" s="84">
        <v>0.6000401948842875</v>
      </c>
      <c r="M24" s="84">
        <v>52.16</v>
      </c>
      <c r="N24" s="85">
        <v>300</v>
      </c>
      <c r="O24" s="83">
        <v>0.8</v>
      </c>
      <c r="P24" s="83">
        <v>20</v>
      </c>
      <c r="Q24" s="84">
        <v>305</v>
      </c>
      <c r="R24" s="82" t="s">
        <v>297</v>
      </c>
      <c r="S24" s="85">
        <v>53375</v>
      </c>
    </row>
    <row r="25" spans="1:19" ht="15">
      <c r="A25" s="82" t="s">
        <v>96</v>
      </c>
      <c r="B25" s="82" t="s">
        <v>97</v>
      </c>
      <c r="C25" s="83">
        <v>316032</v>
      </c>
      <c r="D25" s="82" t="s">
        <v>240</v>
      </c>
      <c r="E25" s="82" t="s">
        <v>297</v>
      </c>
      <c r="F25" s="82" t="s">
        <v>297</v>
      </c>
      <c r="G25" s="82" t="s">
        <v>206</v>
      </c>
      <c r="H25" s="82" t="s">
        <v>33</v>
      </c>
      <c r="I25" s="82" t="s">
        <v>173</v>
      </c>
      <c r="J25" s="82" t="s">
        <v>162</v>
      </c>
      <c r="K25" s="84">
        <v>1270.32</v>
      </c>
      <c r="L25" s="84">
        <v>1.3925554202192447</v>
      </c>
      <c r="M25" s="84">
        <v>20.79</v>
      </c>
      <c r="N25" s="85">
        <v>300</v>
      </c>
      <c r="O25" s="83">
        <v>0.8</v>
      </c>
      <c r="P25" s="83">
        <v>20</v>
      </c>
      <c r="Q25" s="84">
        <v>116</v>
      </c>
      <c r="R25" s="82" t="s">
        <v>297</v>
      </c>
      <c r="S25" s="85">
        <v>20300</v>
      </c>
    </row>
    <row r="26" spans="1:19" ht="15">
      <c r="A26" s="82" t="s">
        <v>96</v>
      </c>
      <c r="B26" s="82" t="s">
        <v>97</v>
      </c>
      <c r="C26" s="83">
        <v>316033</v>
      </c>
      <c r="D26" s="82" t="s">
        <v>241</v>
      </c>
      <c r="E26" s="82" t="s">
        <v>297</v>
      </c>
      <c r="F26" s="82" t="s">
        <v>297</v>
      </c>
      <c r="G26" s="82" t="s">
        <v>206</v>
      </c>
      <c r="H26" s="82" t="s">
        <v>32</v>
      </c>
      <c r="I26" s="82" t="s">
        <v>173</v>
      </c>
      <c r="J26" s="82" t="s">
        <v>162</v>
      </c>
      <c r="K26" s="84">
        <v>0</v>
      </c>
      <c r="L26" s="84">
        <v>0</v>
      </c>
      <c r="M26" s="84">
        <v>79.99</v>
      </c>
      <c r="N26" s="85">
        <v>325</v>
      </c>
      <c r="O26" s="83">
        <v>0.8</v>
      </c>
      <c r="P26" s="83">
        <v>15</v>
      </c>
      <c r="Q26" s="84">
        <v>52</v>
      </c>
      <c r="R26" s="82" t="s">
        <v>297</v>
      </c>
      <c r="S26" s="85">
        <v>10400</v>
      </c>
    </row>
    <row r="27" spans="1:19" ht="15">
      <c r="A27" s="82" t="s">
        <v>96</v>
      </c>
      <c r="B27" s="82" t="s">
        <v>97</v>
      </c>
      <c r="C27" s="83">
        <v>316039</v>
      </c>
      <c r="D27" s="82" t="s">
        <v>306</v>
      </c>
      <c r="E27" s="82" t="s">
        <v>297</v>
      </c>
      <c r="F27" s="82" t="s">
        <v>297</v>
      </c>
      <c r="G27" s="82" t="s">
        <v>206</v>
      </c>
      <c r="H27" s="82" t="s">
        <v>32</v>
      </c>
      <c r="I27" s="82" t="s">
        <v>173</v>
      </c>
      <c r="J27" s="82" t="s">
        <v>162</v>
      </c>
      <c r="K27" s="84">
        <v>0</v>
      </c>
      <c r="L27" s="84">
        <v>0</v>
      </c>
      <c r="M27" s="84">
        <v>83.52</v>
      </c>
      <c r="N27" s="85">
        <v>325</v>
      </c>
      <c r="O27" s="83">
        <v>0.8</v>
      </c>
      <c r="P27" s="83">
        <v>15</v>
      </c>
      <c r="Q27" s="84">
        <v>75</v>
      </c>
      <c r="R27" s="82" t="s">
        <v>297</v>
      </c>
      <c r="S27" s="85">
        <v>15000</v>
      </c>
    </row>
    <row r="28" spans="1:19" ht="15">
      <c r="A28" s="82" t="s">
        <v>96</v>
      </c>
      <c r="B28" s="82" t="s">
        <v>97</v>
      </c>
      <c r="C28" s="83">
        <v>316040</v>
      </c>
      <c r="D28" s="82" t="s">
        <v>220</v>
      </c>
      <c r="E28" s="82" t="s">
        <v>297</v>
      </c>
      <c r="F28" s="82" t="s">
        <v>297</v>
      </c>
      <c r="G28" s="82" t="s">
        <v>206</v>
      </c>
      <c r="H28" s="82" t="s">
        <v>32</v>
      </c>
      <c r="I28" s="82" t="s">
        <v>173</v>
      </c>
      <c r="J28" s="82" t="s">
        <v>162</v>
      </c>
      <c r="K28" s="84">
        <v>0</v>
      </c>
      <c r="L28" s="84">
        <v>0</v>
      </c>
      <c r="M28" s="84">
        <v>75.41</v>
      </c>
      <c r="N28" s="85">
        <v>325</v>
      </c>
      <c r="O28" s="83">
        <v>0.8</v>
      </c>
      <c r="P28" s="83">
        <v>15</v>
      </c>
      <c r="Q28" s="84">
        <v>155</v>
      </c>
      <c r="R28" s="82" t="s">
        <v>297</v>
      </c>
      <c r="S28" s="85">
        <v>31000</v>
      </c>
    </row>
    <row r="29" spans="1:19" ht="15">
      <c r="A29" s="82" t="s">
        <v>96</v>
      </c>
      <c r="B29" s="82" t="s">
        <v>97</v>
      </c>
      <c r="C29" s="83">
        <v>316058</v>
      </c>
      <c r="D29" s="82" t="s">
        <v>307</v>
      </c>
      <c r="E29" s="82" t="s">
        <v>297</v>
      </c>
      <c r="F29" s="82" t="s">
        <v>297</v>
      </c>
      <c r="G29" s="82" t="s">
        <v>206</v>
      </c>
      <c r="H29" s="82" t="s">
        <v>33</v>
      </c>
      <c r="I29" s="82" t="s">
        <v>161</v>
      </c>
      <c r="J29" s="82" t="s">
        <v>162</v>
      </c>
      <c r="K29" s="84">
        <v>242.82</v>
      </c>
      <c r="L29" s="84">
        <v>0.2661851400730816</v>
      </c>
      <c r="M29" s="84">
        <v>6.14</v>
      </c>
      <c r="N29" s="85">
        <v>150</v>
      </c>
      <c r="O29" s="83">
        <v>0.8</v>
      </c>
      <c r="P29" s="83">
        <v>15</v>
      </c>
      <c r="Q29" s="84">
        <v>7</v>
      </c>
      <c r="R29" s="82" t="s">
        <v>297</v>
      </c>
      <c r="S29" s="85">
        <v>700</v>
      </c>
    </row>
    <row r="30" spans="1:19" ht="15">
      <c r="A30" s="82" t="s">
        <v>96</v>
      </c>
      <c r="B30" s="82" t="s">
        <v>97</v>
      </c>
      <c r="C30" s="83">
        <v>316065</v>
      </c>
      <c r="D30" s="82" t="s">
        <v>242</v>
      </c>
      <c r="E30" s="82" t="s">
        <v>297</v>
      </c>
      <c r="F30" s="82" t="s">
        <v>297</v>
      </c>
      <c r="G30" s="82" t="s">
        <v>206</v>
      </c>
      <c r="H30" s="82" t="s">
        <v>33</v>
      </c>
      <c r="I30" s="82" t="s">
        <v>161</v>
      </c>
      <c r="J30" s="82" t="s">
        <v>162</v>
      </c>
      <c r="K30" s="84">
        <v>4.5</v>
      </c>
      <c r="L30" s="84">
        <v>0.004933008526187576</v>
      </c>
      <c r="M30" s="84">
        <v>5.68</v>
      </c>
      <c r="N30" s="85">
        <v>100</v>
      </c>
      <c r="O30" s="83">
        <v>0.8</v>
      </c>
      <c r="P30" s="83">
        <v>18</v>
      </c>
      <c r="Q30" s="84">
        <v>23</v>
      </c>
      <c r="R30" s="82" t="s">
        <v>297</v>
      </c>
      <c r="S30" s="85">
        <v>1725</v>
      </c>
    </row>
    <row r="31" spans="1:19" ht="15">
      <c r="A31" s="82" t="s">
        <v>96</v>
      </c>
      <c r="B31" s="82" t="s">
        <v>97</v>
      </c>
      <c r="C31" s="83">
        <v>316067</v>
      </c>
      <c r="D31" s="82" t="s">
        <v>243</v>
      </c>
      <c r="E31" s="82" t="s">
        <v>297</v>
      </c>
      <c r="F31" s="82" t="s">
        <v>297</v>
      </c>
      <c r="G31" s="82" t="s">
        <v>206</v>
      </c>
      <c r="H31" s="82" t="s">
        <v>33</v>
      </c>
      <c r="I31" s="82" t="s">
        <v>161</v>
      </c>
      <c r="J31" s="82" t="s">
        <v>162</v>
      </c>
      <c r="K31" s="84">
        <v>59.96</v>
      </c>
      <c r="L31" s="84">
        <v>0.06572959805115712</v>
      </c>
      <c r="M31" s="84">
        <v>5.52</v>
      </c>
      <c r="N31" s="85">
        <v>100</v>
      </c>
      <c r="O31" s="83">
        <v>0.8</v>
      </c>
      <c r="P31" s="83">
        <v>18</v>
      </c>
      <c r="Q31" s="84">
        <v>48</v>
      </c>
      <c r="R31" s="82" t="s">
        <v>297</v>
      </c>
      <c r="S31" s="85">
        <v>3600</v>
      </c>
    </row>
    <row r="32" spans="1:19" ht="15">
      <c r="A32" s="82" t="s">
        <v>96</v>
      </c>
      <c r="B32" s="82" t="s">
        <v>97</v>
      </c>
      <c r="C32" s="83">
        <v>316069</v>
      </c>
      <c r="D32" s="82" t="s">
        <v>308</v>
      </c>
      <c r="E32" s="82" t="s">
        <v>297</v>
      </c>
      <c r="F32" s="82" t="s">
        <v>297</v>
      </c>
      <c r="G32" s="82" t="s">
        <v>206</v>
      </c>
      <c r="H32" s="82" t="s">
        <v>33</v>
      </c>
      <c r="I32" s="82" t="s">
        <v>161</v>
      </c>
      <c r="J32" s="82" t="s">
        <v>162</v>
      </c>
      <c r="K32" s="84">
        <v>259.31</v>
      </c>
      <c r="L32" s="84">
        <v>0.28426187576126677</v>
      </c>
      <c r="M32" s="84">
        <v>8.75</v>
      </c>
      <c r="N32" s="85">
        <v>100</v>
      </c>
      <c r="O32" s="83">
        <v>0.8</v>
      </c>
      <c r="P32" s="83">
        <v>18</v>
      </c>
      <c r="Q32" s="84">
        <v>262</v>
      </c>
      <c r="R32" s="82" t="s">
        <v>297</v>
      </c>
      <c r="S32" s="85">
        <v>19650</v>
      </c>
    </row>
    <row r="33" spans="1:19" ht="15">
      <c r="A33" s="82" t="s">
        <v>96</v>
      </c>
      <c r="B33" s="82" t="s">
        <v>97</v>
      </c>
      <c r="C33" s="83">
        <v>316072</v>
      </c>
      <c r="D33" s="82" t="s">
        <v>309</v>
      </c>
      <c r="E33" s="82" t="s">
        <v>297</v>
      </c>
      <c r="F33" s="82" t="s">
        <v>297</v>
      </c>
      <c r="G33" s="82" t="s">
        <v>206</v>
      </c>
      <c r="H33" s="82" t="s">
        <v>33</v>
      </c>
      <c r="I33" s="82" t="s">
        <v>161</v>
      </c>
      <c r="J33" s="82" t="s">
        <v>162</v>
      </c>
      <c r="K33" s="84">
        <v>1163.89</v>
      </c>
      <c r="L33" s="84">
        <v>1.2758842874543241</v>
      </c>
      <c r="M33" s="84">
        <v>4.3</v>
      </c>
      <c r="N33" s="85">
        <v>100</v>
      </c>
      <c r="O33" s="83">
        <v>0.8</v>
      </c>
      <c r="P33" s="83">
        <v>18</v>
      </c>
      <c r="Q33" s="84">
        <v>94</v>
      </c>
      <c r="R33" s="82" t="s">
        <v>297</v>
      </c>
      <c r="S33" s="85">
        <v>9400</v>
      </c>
    </row>
    <row r="34" spans="1:19" ht="15">
      <c r="A34" s="82" t="s">
        <v>96</v>
      </c>
      <c r="B34" s="82" t="s">
        <v>97</v>
      </c>
      <c r="C34" s="83">
        <v>316073</v>
      </c>
      <c r="D34" s="82" t="s">
        <v>244</v>
      </c>
      <c r="E34" s="82" t="s">
        <v>297</v>
      </c>
      <c r="F34" s="82" t="s">
        <v>297</v>
      </c>
      <c r="G34" s="82" t="s">
        <v>206</v>
      </c>
      <c r="H34" s="82" t="s">
        <v>33</v>
      </c>
      <c r="I34" s="82" t="s">
        <v>161</v>
      </c>
      <c r="J34" s="82" t="s">
        <v>162</v>
      </c>
      <c r="K34" s="84">
        <v>34.47</v>
      </c>
      <c r="L34" s="84">
        <v>0.03778684531059683</v>
      </c>
      <c r="M34" s="84">
        <v>11.12</v>
      </c>
      <c r="N34" s="85">
        <v>100</v>
      </c>
      <c r="O34" s="83">
        <v>0.8</v>
      </c>
      <c r="P34" s="83">
        <v>20</v>
      </c>
      <c r="Q34" s="84">
        <v>9</v>
      </c>
      <c r="R34" s="82" t="s">
        <v>297</v>
      </c>
      <c r="S34" s="85">
        <v>450</v>
      </c>
    </row>
    <row r="35" spans="1:19" ht="15">
      <c r="A35" s="82" t="s">
        <v>96</v>
      </c>
      <c r="B35" s="82" t="s">
        <v>97</v>
      </c>
      <c r="C35" s="83">
        <v>316074</v>
      </c>
      <c r="D35" s="82" t="s">
        <v>310</v>
      </c>
      <c r="E35" s="82" t="s">
        <v>297</v>
      </c>
      <c r="F35" s="82" t="s">
        <v>297</v>
      </c>
      <c r="G35" s="82" t="s">
        <v>206</v>
      </c>
      <c r="H35" s="82" t="s">
        <v>33</v>
      </c>
      <c r="I35" s="82" t="s">
        <v>161</v>
      </c>
      <c r="J35" s="82" t="s">
        <v>162</v>
      </c>
      <c r="K35" s="84">
        <v>11.99</v>
      </c>
      <c r="L35" s="84">
        <v>0.013143727161997564</v>
      </c>
      <c r="M35" s="84">
        <v>11.89</v>
      </c>
      <c r="N35" s="85">
        <v>100</v>
      </c>
      <c r="O35" s="83">
        <v>0.8</v>
      </c>
      <c r="P35" s="83">
        <v>20</v>
      </c>
      <c r="Q35" s="84">
        <v>21</v>
      </c>
      <c r="R35" s="82" t="s">
        <v>297</v>
      </c>
      <c r="S35" s="85">
        <v>1050</v>
      </c>
    </row>
    <row r="36" spans="1:19" ht="15">
      <c r="A36" s="82" t="s">
        <v>96</v>
      </c>
      <c r="B36" s="82" t="s">
        <v>97</v>
      </c>
      <c r="C36" s="83">
        <v>316075</v>
      </c>
      <c r="D36" s="82" t="s">
        <v>245</v>
      </c>
      <c r="E36" s="82" t="s">
        <v>297</v>
      </c>
      <c r="F36" s="82" t="s">
        <v>297</v>
      </c>
      <c r="G36" s="82" t="s">
        <v>206</v>
      </c>
      <c r="H36" s="82" t="s">
        <v>33</v>
      </c>
      <c r="I36" s="82" t="s">
        <v>161</v>
      </c>
      <c r="J36" s="82" t="s">
        <v>162</v>
      </c>
      <c r="K36" s="84">
        <v>9.74</v>
      </c>
      <c r="L36" s="84">
        <v>0.010677222898903776</v>
      </c>
      <c r="M36" s="84">
        <v>5.91</v>
      </c>
      <c r="N36" s="85">
        <v>100</v>
      </c>
      <c r="O36" s="83">
        <v>0.8</v>
      </c>
      <c r="P36" s="83">
        <v>20</v>
      </c>
      <c r="Q36" s="84">
        <v>63</v>
      </c>
      <c r="R36" s="82" t="s">
        <v>297</v>
      </c>
      <c r="S36" s="85">
        <v>3150</v>
      </c>
    </row>
    <row r="37" spans="1:19" ht="15">
      <c r="A37" s="82" t="s">
        <v>96</v>
      </c>
      <c r="B37" s="82" t="s">
        <v>97</v>
      </c>
      <c r="C37" s="83">
        <v>316077</v>
      </c>
      <c r="D37" s="82" t="s">
        <v>311</v>
      </c>
      <c r="E37" s="82" t="s">
        <v>297</v>
      </c>
      <c r="F37" s="82" t="s">
        <v>297</v>
      </c>
      <c r="G37" s="82" t="s">
        <v>206</v>
      </c>
      <c r="H37" s="82" t="s">
        <v>33</v>
      </c>
      <c r="I37" s="82" t="s">
        <v>161</v>
      </c>
      <c r="J37" s="82" t="s">
        <v>162</v>
      </c>
      <c r="K37" s="84">
        <v>56.96</v>
      </c>
      <c r="L37" s="84">
        <v>0.062440925700365406</v>
      </c>
      <c r="M37" s="84">
        <v>5.52</v>
      </c>
      <c r="N37" s="85">
        <v>100</v>
      </c>
      <c r="O37" s="83">
        <v>0.8</v>
      </c>
      <c r="P37" s="83">
        <v>20</v>
      </c>
      <c r="Q37" s="84">
        <v>16</v>
      </c>
      <c r="R37" s="82" t="s">
        <v>297</v>
      </c>
      <c r="S37" s="85">
        <v>800</v>
      </c>
    </row>
    <row r="38" spans="1:19" ht="15">
      <c r="A38" s="82" t="s">
        <v>96</v>
      </c>
      <c r="B38" s="82" t="s">
        <v>97</v>
      </c>
      <c r="C38" s="83">
        <v>316078</v>
      </c>
      <c r="D38" s="82" t="s">
        <v>312</v>
      </c>
      <c r="E38" s="82" t="s">
        <v>297</v>
      </c>
      <c r="F38" s="82" t="s">
        <v>297</v>
      </c>
      <c r="G38" s="82" t="s">
        <v>206</v>
      </c>
      <c r="H38" s="82" t="s">
        <v>33</v>
      </c>
      <c r="I38" s="82" t="s">
        <v>161</v>
      </c>
      <c r="J38" s="82" t="s">
        <v>162</v>
      </c>
      <c r="K38" s="84">
        <v>95.18</v>
      </c>
      <c r="L38" s="84">
        <v>0.10433861144945189</v>
      </c>
      <c r="M38" s="84">
        <v>6.06</v>
      </c>
      <c r="N38" s="85">
        <v>100</v>
      </c>
      <c r="O38" s="83">
        <v>0.8</v>
      </c>
      <c r="P38" s="83">
        <v>20</v>
      </c>
      <c r="Q38" s="84">
        <v>78</v>
      </c>
      <c r="R38" s="82" t="s">
        <v>297</v>
      </c>
      <c r="S38" s="85">
        <v>3900</v>
      </c>
    </row>
    <row r="39" spans="1:19" ht="15">
      <c r="A39" s="82" t="s">
        <v>96</v>
      </c>
      <c r="B39" s="82" t="s">
        <v>97</v>
      </c>
      <c r="C39" s="83">
        <v>316079</v>
      </c>
      <c r="D39" s="82" t="s">
        <v>221</v>
      </c>
      <c r="E39" s="82" t="s">
        <v>297</v>
      </c>
      <c r="F39" s="82" t="s">
        <v>297</v>
      </c>
      <c r="G39" s="82" t="s">
        <v>206</v>
      </c>
      <c r="H39" s="82" t="s">
        <v>33</v>
      </c>
      <c r="I39" s="82" t="s">
        <v>161</v>
      </c>
      <c r="J39" s="82" t="s">
        <v>162</v>
      </c>
      <c r="K39" s="84">
        <v>125.91</v>
      </c>
      <c r="L39" s="84">
        <v>0.13802557856272837</v>
      </c>
      <c r="M39" s="84">
        <v>8.13</v>
      </c>
      <c r="N39" s="85">
        <v>100</v>
      </c>
      <c r="O39" s="83">
        <v>0.8</v>
      </c>
      <c r="P39" s="83">
        <v>20</v>
      </c>
      <c r="Q39" s="84">
        <v>548</v>
      </c>
      <c r="R39" s="82" t="s">
        <v>297</v>
      </c>
      <c r="S39" s="85">
        <v>27400</v>
      </c>
    </row>
    <row r="40" spans="1:19" ht="15">
      <c r="A40" s="82" t="s">
        <v>96</v>
      </c>
      <c r="B40" s="82" t="s">
        <v>97</v>
      </c>
      <c r="C40" s="83">
        <v>316082</v>
      </c>
      <c r="D40" s="82" t="s">
        <v>313</v>
      </c>
      <c r="E40" s="82" t="s">
        <v>297</v>
      </c>
      <c r="F40" s="82" t="s">
        <v>297</v>
      </c>
      <c r="G40" s="82" t="s">
        <v>206</v>
      </c>
      <c r="H40" s="82" t="s">
        <v>33</v>
      </c>
      <c r="I40" s="82" t="s">
        <v>161</v>
      </c>
      <c r="J40" s="82" t="s">
        <v>162</v>
      </c>
      <c r="K40" s="84">
        <v>304.28</v>
      </c>
      <c r="L40" s="84">
        <v>0.33355907429963455</v>
      </c>
      <c r="M40" s="84">
        <v>4.22</v>
      </c>
      <c r="N40" s="85">
        <v>100</v>
      </c>
      <c r="O40" s="83">
        <v>0.8</v>
      </c>
      <c r="P40" s="83">
        <v>20</v>
      </c>
      <c r="Q40" s="84">
        <v>38</v>
      </c>
      <c r="R40" s="82" t="s">
        <v>297</v>
      </c>
      <c r="S40" s="85">
        <v>1900</v>
      </c>
    </row>
    <row r="41" spans="1:19" ht="15">
      <c r="A41" s="82" t="s">
        <v>96</v>
      </c>
      <c r="B41" s="82" t="s">
        <v>97</v>
      </c>
      <c r="C41" s="83">
        <v>316087</v>
      </c>
      <c r="D41" s="82" t="s">
        <v>314</v>
      </c>
      <c r="E41" s="82" t="s">
        <v>297</v>
      </c>
      <c r="F41" s="82" t="s">
        <v>297</v>
      </c>
      <c r="G41" s="82" t="s">
        <v>206</v>
      </c>
      <c r="H41" s="82" t="s">
        <v>32</v>
      </c>
      <c r="I41" s="82" t="s">
        <v>161</v>
      </c>
      <c r="J41" s="82" t="s">
        <v>162</v>
      </c>
      <c r="K41" s="84">
        <v>0</v>
      </c>
      <c r="L41" s="84">
        <v>0</v>
      </c>
      <c r="M41" s="84">
        <v>15.34</v>
      </c>
      <c r="N41" s="85">
        <v>325</v>
      </c>
      <c r="O41" s="83">
        <v>0.8</v>
      </c>
      <c r="P41" s="83">
        <v>13</v>
      </c>
      <c r="Q41" s="84">
        <v>14</v>
      </c>
      <c r="R41" s="82" t="s">
        <v>297</v>
      </c>
      <c r="S41" s="85">
        <v>2800</v>
      </c>
    </row>
    <row r="42" spans="1:19" ht="15">
      <c r="A42" s="82" t="s">
        <v>96</v>
      </c>
      <c r="B42" s="82" t="s">
        <v>97</v>
      </c>
      <c r="C42" s="83">
        <v>316097</v>
      </c>
      <c r="D42" s="82" t="s">
        <v>246</v>
      </c>
      <c r="E42" s="82" t="s">
        <v>297</v>
      </c>
      <c r="F42" s="82" t="s">
        <v>297</v>
      </c>
      <c r="G42" s="82" t="s">
        <v>206</v>
      </c>
      <c r="H42" s="82" t="s">
        <v>33</v>
      </c>
      <c r="I42" s="82" t="s">
        <v>161</v>
      </c>
      <c r="J42" s="82" t="s">
        <v>162</v>
      </c>
      <c r="K42" s="84">
        <v>41.97</v>
      </c>
      <c r="L42" s="84">
        <v>0.053397076735688186</v>
      </c>
      <c r="M42" s="84">
        <v>0</v>
      </c>
      <c r="N42" s="85">
        <v>225</v>
      </c>
      <c r="O42" s="83">
        <v>0.8</v>
      </c>
      <c r="P42" s="83">
        <v>15</v>
      </c>
      <c r="Q42" s="84">
        <v>445</v>
      </c>
      <c r="R42" s="82" t="s">
        <v>297</v>
      </c>
      <c r="S42" s="85">
        <v>66750</v>
      </c>
    </row>
    <row r="43" spans="1:19" ht="15">
      <c r="A43" s="82" t="s">
        <v>96</v>
      </c>
      <c r="B43" s="82" t="s">
        <v>97</v>
      </c>
      <c r="C43" s="83">
        <v>316098</v>
      </c>
      <c r="D43" s="82" t="s">
        <v>315</v>
      </c>
      <c r="E43" s="82" t="s">
        <v>297</v>
      </c>
      <c r="F43" s="82" t="s">
        <v>297</v>
      </c>
      <c r="G43" s="82" t="s">
        <v>206</v>
      </c>
      <c r="H43" s="82" t="s">
        <v>33</v>
      </c>
      <c r="I43" s="82" t="s">
        <v>161</v>
      </c>
      <c r="J43" s="82" t="s">
        <v>162</v>
      </c>
      <c r="K43" s="84">
        <v>109.42</v>
      </c>
      <c r="L43" s="84">
        <v>0.13802557856272837</v>
      </c>
      <c r="M43" s="84">
        <v>0</v>
      </c>
      <c r="N43" s="85">
        <v>225</v>
      </c>
      <c r="O43" s="83">
        <v>0.8</v>
      </c>
      <c r="P43" s="83">
        <v>15</v>
      </c>
      <c r="Q43" s="84">
        <v>7</v>
      </c>
      <c r="R43" s="82" t="s">
        <v>297</v>
      </c>
      <c r="S43" s="85">
        <v>1400</v>
      </c>
    </row>
    <row r="44" spans="1:19" ht="15">
      <c r="A44" s="82" t="s">
        <v>96</v>
      </c>
      <c r="B44" s="82" t="s">
        <v>97</v>
      </c>
      <c r="C44" s="83">
        <v>316099</v>
      </c>
      <c r="D44" s="82" t="s">
        <v>247</v>
      </c>
      <c r="E44" s="82" t="s">
        <v>297</v>
      </c>
      <c r="F44" s="82" t="s">
        <v>297</v>
      </c>
      <c r="G44" s="82" t="s">
        <v>206</v>
      </c>
      <c r="H44" s="82" t="s">
        <v>33</v>
      </c>
      <c r="I44" s="82" t="s">
        <v>161</v>
      </c>
      <c r="J44" s="82" t="s">
        <v>162</v>
      </c>
      <c r="K44" s="84">
        <v>233.08</v>
      </c>
      <c r="L44" s="84">
        <v>0.2941169305724726</v>
      </c>
      <c r="M44" s="84">
        <v>0</v>
      </c>
      <c r="N44" s="85">
        <v>225</v>
      </c>
      <c r="O44" s="83">
        <v>0.8</v>
      </c>
      <c r="P44" s="83">
        <v>15</v>
      </c>
      <c r="Q44" s="84">
        <v>917</v>
      </c>
      <c r="R44" s="82" t="s">
        <v>297</v>
      </c>
      <c r="S44" s="85">
        <v>137550</v>
      </c>
    </row>
    <row r="45" spans="1:19" ht="15">
      <c r="A45" s="82" t="s">
        <v>96</v>
      </c>
      <c r="B45" s="82" t="s">
        <v>97</v>
      </c>
      <c r="C45" s="83"/>
      <c r="D45" s="82" t="s">
        <v>397</v>
      </c>
      <c r="E45" s="82"/>
      <c r="F45" s="82" t="s">
        <v>297</v>
      </c>
      <c r="G45" s="82"/>
      <c r="H45" s="82"/>
      <c r="I45" s="82"/>
      <c r="J45" s="82"/>
      <c r="K45" s="84"/>
      <c r="L45" s="84"/>
      <c r="M45" s="84">
        <f>440845/0.8</f>
        <v>551056.25</v>
      </c>
      <c r="N45" s="85"/>
      <c r="O45" s="83">
        <v>0.8</v>
      </c>
      <c r="P45" s="83"/>
      <c r="Q45" s="84"/>
      <c r="R45" s="82">
        <v>1</v>
      </c>
      <c r="S45" s="85">
        <v>1395450</v>
      </c>
    </row>
    <row r="46" spans="1:19" ht="15">
      <c r="A46" s="82" t="s">
        <v>98</v>
      </c>
      <c r="B46" s="82" t="s">
        <v>99</v>
      </c>
      <c r="C46" s="83">
        <v>318003</v>
      </c>
      <c r="D46" s="82" t="s">
        <v>248</v>
      </c>
      <c r="E46" s="82" t="s">
        <v>297</v>
      </c>
      <c r="F46" s="82" t="s">
        <v>297</v>
      </c>
      <c r="G46" s="82" t="s">
        <v>170</v>
      </c>
      <c r="H46" s="82" t="s">
        <v>33</v>
      </c>
      <c r="I46" s="82" t="s">
        <v>40</v>
      </c>
      <c r="J46" s="82" t="s">
        <v>162</v>
      </c>
      <c r="K46" s="84">
        <v>0</v>
      </c>
      <c r="L46" s="84">
        <v>0</v>
      </c>
      <c r="M46" s="84">
        <v>1</v>
      </c>
      <c r="N46" s="85">
        <v>1.8</v>
      </c>
      <c r="O46" s="83">
        <v>0.8</v>
      </c>
      <c r="P46" s="83">
        <v>15</v>
      </c>
      <c r="Q46" s="84">
        <v>89005</v>
      </c>
      <c r="R46" s="82" t="s">
        <v>297</v>
      </c>
      <c r="S46" s="85">
        <v>0</v>
      </c>
    </row>
    <row r="47" spans="1:19" ht="15">
      <c r="A47" s="82" t="s">
        <v>98</v>
      </c>
      <c r="B47" s="82" t="s">
        <v>99</v>
      </c>
      <c r="C47" s="83">
        <v>318004</v>
      </c>
      <c r="D47" s="82" t="s">
        <v>316</v>
      </c>
      <c r="E47" s="82" t="s">
        <v>297</v>
      </c>
      <c r="F47" s="82" t="s">
        <v>297</v>
      </c>
      <c r="G47" s="82" t="s">
        <v>317</v>
      </c>
      <c r="H47" s="82" t="s">
        <v>36</v>
      </c>
      <c r="I47" s="82" t="s">
        <v>41</v>
      </c>
      <c r="J47" s="82" t="s">
        <v>162</v>
      </c>
      <c r="K47" s="84"/>
      <c r="L47" s="84"/>
      <c r="M47" s="84">
        <v>516111</v>
      </c>
      <c r="N47" s="85">
        <v>405000</v>
      </c>
      <c r="O47" s="83">
        <v>0.8</v>
      </c>
      <c r="P47" s="83">
        <v>20</v>
      </c>
      <c r="Q47" s="84">
        <v>1</v>
      </c>
      <c r="R47" s="82" t="s">
        <v>297</v>
      </c>
      <c r="S47" s="85">
        <v>0</v>
      </c>
    </row>
    <row r="48" spans="1:19" ht="15">
      <c r="A48" s="82" t="s">
        <v>98</v>
      </c>
      <c r="B48" s="82" t="s">
        <v>99</v>
      </c>
      <c r="C48" s="83">
        <v>318005</v>
      </c>
      <c r="D48" s="82" t="s">
        <v>318</v>
      </c>
      <c r="E48" s="82" t="s">
        <v>297</v>
      </c>
      <c r="F48" s="82" t="s">
        <v>297</v>
      </c>
      <c r="G48" s="82" t="s">
        <v>319</v>
      </c>
      <c r="H48" s="82" t="s">
        <v>36</v>
      </c>
      <c r="I48" s="82" t="s">
        <v>41</v>
      </c>
      <c r="J48" s="82" t="s">
        <v>162</v>
      </c>
      <c r="K48" s="84"/>
      <c r="L48" s="84"/>
      <c r="M48" s="84">
        <v>1301235</v>
      </c>
      <c r="N48" s="85">
        <v>71600</v>
      </c>
      <c r="O48" s="83">
        <v>0.8</v>
      </c>
      <c r="P48" s="83">
        <v>3</v>
      </c>
      <c r="Q48" s="84">
        <v>1</v>
      </c>
      <c r="R48" s="82" t="s">
        <v>297</v>
      </c>
      <c r="S48" s="85">
        <v>0</v>
      </c>
    </row>
    <row r="49" spans="1:19" ht="15">
      <c r="A49" s="82" t="s">
        <v>98</v>
      </c>
      <c r="B49" s="82" t="s">
        <v>99</v>
      </c>
      <c r="C49" s="83">
        <v>318006</v>
      </c>
      <c r="D49" s="82" t="s">
        <v>320</v>
      </c>
      <c r="E49" s="82" t="s">
        <v>297</v>
      </c>
      <c r="F49" s="82" t="s">
        <v>297</v>
      </c>
      <c r="G49" s="82" t="s">
        <v>319</v>
      </c>
      <c r="H49" s="82" t="s">
        <v>36</v>
      </c>
      <c r="I49" s="82" t="s">
        <v>41</v>
      </c>
      <c r="J49" s="82" t="s">
        <v>162</v>
      </c>
      <c r="K49" s="84"/>
      <c r="L49" s="84"/>
      <c r="M49" s="84">
        <v>125074</v>
      </c>
      <c r="N49" s="85">
        <v>4212</v>
      </c>
      <c r="O49" s="83">
        <v>0.8</v>
      </c>
      <c r="P49" s="83">
        <v>1</v>
      </c>
      <c r="Q49" s="84">
        <v>1</v>
      </c>
      <c r="R49" s="82" t="s">
        <v>297</v>
      </c>
      <c r="S49" s="85">
        <v>0</v>
      </c>
    </row>
    <row r="50" spans="1:19" ht="15">
      <c r="A50" s="82" t="s">
        <v>104</v>
      </c>
      <c r="B50" s="82" t="s">
        <v>105</v>
      </c>
      <c r="C50" s="83">
        <v>311002</v>
      </c>
      <c r="D50" s="82" t="s">
        <v>145</v>
      </c>
      <c r="E50" s="82" t="s">
        <v>146</v>
      </c>
      <c r="F50" s="82" t="s">
        <v>147</v>
      </c>
      <c r="G50" s="82" t="s">
        <v>148</v>
      </c>
      <c r="H50" s="82" t="s">
        <v>33</v>
      </c>
      <c r="I50" s="82" t="s">
        <v>40</v>
      </c>
      <c r="J50" s="82" t="s">
        <v>321</v>
      </c>
      <c r="K50" s="84">
        <v>0</v>
      </c>
      <c r="L50" s="84">
        <v>0</v>
      </c>
      <c r="M50" s="84">
        <v>0.32</v>
      </c>
      <c r="N50" s="85">
        <v>0.49</v>
      </c>
      <c r="O50" s="83">
        <v>0.96</v>
      </c>
      <c r="P50" s="83">
        <v>5</v>
      </c>
      <c r="Q50" s="84">
        <v>2974763</v>
      </c>
      <c r="R50" s="82" t="s">
        <v>297</v>
      </c>
      <c r="S50" s="85">
        <v>573147.85</v>
      </c>
    </row>
    <row r="51" spans="1:19" ht="15">
      <c r="A51" s="82" t="s">
        <v>104</v>
      </c>
      <c r="B51" s="82" t="s">
        <v>105</v>
      </c>
      <c r="C51" s="83">
        <v>311005</v>
      </c>
      <c r="D51" s="82" t="s">
        <v>157</v>
      </c>
      <c r="E51" s="82" t="s">
        <v>297</v>
      </c>
      <c r="F51" s="82" t="s">
        <v>297</v>
      </c>
      <c r="G51" s="82" t="s">
        <v>144</v>
      </c>
      <c r="H51" s="82" t="s">
        <v>39</v>
      </c>
      <c r="I51" s="82" t="s">
        <v>41</v>
      </c>
      <c r="J51" s="82" t="s">
        <v>322</v>
      </c>
      <c r="K51" s="84">
        <v>0</v>
      </c>
      <c r="L51" s="84">
        <v>0</v>
      </c>
      <c r="M51" s="84">
        <v>1.753</v>
      </c>
      <c r="N51" s="85">
        <v>6.78</v>
      </c>
      <c r="O51" s="83">
        <v>0.96</v>
      </c>
      <c r="P51" s="83">
        <v>15</v>
      </c>
      <c r="Q51" s="84">
        <v>7410</v>
      </c>
      <c r="R51" s="82" t="s">
        <v>297</v>
      </c>
      <c r="S51" s="85">
        <v>14830.8</v>
      </c>
    </row>
    <row r="52" spans="1:19" ht="15">
      <c r="A52" s="82" t="s">
        <v>104</v>
      </c>
      <c r="B52" s="82" t="s">
        <v>105</v>
      </c>
      <c r="C52" s="83">
        <v>311005</v>
      </c>
      <c r="D52" s="82" t="s">
        <v>157</v>
      </c>
      <c r="E52" s="82" t="s">
        <v>297</v>
      </c>
      <c r="F52" s="82" t="s">
        <v>297</v>
      </c>
      <c r="G52" s="82" t="s">
        <v>144</v>
      </c>
      <c r="H52" s="82" t="s">
        <v>39</v>
      </c>
      <c r="I52" s="82" t="s">
        <v>41</v>
      </c>
      <c r="J52" s="82" t="s">
        <v>323</v>
      </c>
      <c r="K52" s="84">
        <v>0</v>
      </c>
      <c r="L52" s="84">
        <v>0</v>
      </c>
      <c r="M52" s="84">
        <v>1.753</v>
      </c>
      <c r="N52" s="85">
        <v>6.78</v>
      </c>
      <c r="O52" s="83">
        <v>0.96</v>
      </c>
      <c r="P52" s="83">
        <v>15</v>
      </c>
      <c r="Q52" s="84">
        <v>598</v>
      </c>
      <c r="R52" s="82" t="s">
        <v>297</v>
      </c>
      <c r="S52" s="85">
        <v>1196</v>
      </c>
    </row>
    <row r="53" spans="1:19" ht="15">
      <c r="A53" s="82" t="s">
        <v>104</v>
      </c>
      <c r="B53" s="82" t="s">
        <v>105</v>
      </c>
      <c r="C53" s="83">
        <v>311005</v>
      </c>
      <c r="D53" s="82" t="s">
        <v>157</v>
      </c>
      <c r="E53" s="82" t="s">
        <v>297</v>
      </c>
      <c r="F53" s="82" t="s">
        <v>297</v>
      </c>
      <c r="G53" s="82" t="s">
        <v>144</v>
      </c>
      <c r="H53" s="82" t="s">
        <v>39</v>
      </c>
      <c r="I53" s="82" t="s">
        <v>41</v>
      </c>
      <c r="J53" s="82" t="s">
        <v>324</v>
      </c>
      <c r="K53" s="84">
        <v>0</v>
      </c>
      <c r="L53" s="84">
        <v>0</v>
      </c>
      <c r="M53" s="84">
        <v>1.753</v>
      </c>
      <c r="N53" s="85">
        <v>6.78</v>
      </c>
      <c r="O53" s="83">
        <v>0.96</v>
      </c>
      <c r="P53" s="83">
        <v>15</v>
      </c>
      <c r="Q53" s="84">
        <v>346</v>
      </c>
      <c r="R53" s="82" t="s">
        <v>297</v>
      </c>
      <c r="S53" s="85">
        <v>692</v>
      </c>
    </row>
    <row r="54" spans="1:19" ht="15">
      <c r="A54" s="82" t="s">
        <v>104</v>
      </c>
      <c r="B54" s="82" t="s">
        <v>105</v>
      </c>
      <c r="C54" s="83">
        <v>311005</v>
      </c>
      <c r="D54" s="82" t="s">
        <v>157</v>
      </c>
      <c r="E54" s="82" t="s">
        <v>297</v>
      </c>
      <c r="F54" s="82" t="s">
        <v>297</v>
      </c>
      <c r="G54" s="82" t="s">
        <v>144</v>
      </c>
      <c r="H54" s="82" t="s">
        <v>39</v>
      </c>
      <c r="I54" s="82" t="s">
        <v>41</v>
      </c>
      <c r="J54" s="82" t="s">
        <v>325</v>
      </c>
      <c r="K54" s="84">
        <v>0</v>
      </c>
      <c r="L54" s="84">
        <v>0</v>
      </c>
      <c r="M54" s="84">
        <v>1.753</v>
      </c>
      <c r="N54" s="85">
        <v>6.78</v>
      </c>
      <c r="O54" s="83">
        <v>0.96</v>
      </c>
      <c r="P54" s="83">
        <v>15</v>
      </c>
      <c r="Q54" s="84">
        <v>512</v>
      </c>
      <c r="R54" s="82" t="s">
        <v>297</v>
      </c>
      <c r="S54" s="85">
        <v>1024</v>
      </c>
    </row>
    <row r="55" spans="1:19" ht="15">
      <c r="A55" s="82" t="s">
        <v>104</v>
      </c>
      <c r="B55" s="82" t="s">
        <v>105</v>
      </c>
      <c r="C55" s="83">
        <v>311005</v>
      </c>
      <c r="D55" s="82" t="s">
        <v>157</v>
      </c>
      <c r="E55" s="82" t="s">
        <v>297</v>
      </c>
      <c r="F55" s="82" t="s">
        <v>297</v>
      </c>
      <c r="G55" s="82" t="s">
        <v>144</v>
      </c>
      <c r="H55" s="82" t="s">
        <v>39</v>
      </c>
      <c r="I55" s="82" t="s">
        <v>41</v>
      </c>
      <c r="J55" s="82" t="s">
        <v>326</v>
      </c>
      <c r="K55" s="84">
        <v>0</v>
      </c>
      <c r="L55" s="84">
        <v>0</v>
      </c>
      <c r="M55" s="84">
        <v>1.753</v>
      </c>
      <c r="N55" s="85">
        <v>6.78</v>
      </c>
      <c r="O55" s="83">
        <v>0.96</v>
      </c>
      <c r="P55" s="83">
        <v>15</v>
      </c>
      <c r="Q55" s="84">
        <v>83</v>
      </c>
      <c r="R55" s="82" t="s">
        <v>297</v>
      </c>
      <c r="S55" s="85">
        <v>166</v>
      </c>
    </row>
    <row r="56" spans="1:19" ht="15">
      <c r="A56" s="82" t="s">
        <v>104</v>
      </c>
      <c r="B56" s="82" t="s">
        <v>105</v>
      </c>
      <c r="C56" s="83">
        <v>311005</v>
      </c>
      <c r="D56" s="82" t="s">
        <v>157</v>
      </c>
      <c r="E56" s="82" t="s">
        <v>297</v>
      </c>
      <c r="F56" s="82" t="s">
        <v>297</v>
      </c>
      <c r="G56" s="82" t="s">
        <v>144</v>
      </c>
      <c r="H56" s="82" t="s">
        <v>39</v>
      </c>
      <c r="I56" s="82" t="s">
        <v>41</v>
      </c>
      <c r="J56" s="82" t="s">
        <v>327</v>
      </c>
      <c r="K56" s="84">
        <v>0</v>
      </c>
      <c r="L56" s="84">
        <v>0</v>
      </c>
      <c r="M56" s="84">
        <v>1.753</v>
      </c>
      <c r="N56" s="85">
        <v>6.78</v>
      </c>
      <c r="O56" s="83">
        <v>0.96</v>
      </c>
      <c r="P56" s="83">
        <v>15</v>
      </c>
      <c r="Q56" s="84">
        <v>1700</v>
      </c>
      <c r="R56" s="82" t="s">
        <v>297</v>
      </c>
      <c r="S56" s="85">
        <v>3400</v>
      </c>
    </row>
    <row r="57" spans="1:19" ht="15">
      <c r="A57" s="82" t="s">
        <v>104</v>
      </c>
      <c r="B57" s="82" t="s">
        <v>105</v>
      </c>
      <c r="C57" s="83">
        <v>311005</v>
      </c>
      <c r="D57" s="82" t="s">
        <v>157</v>
      </c>
      <c r="E57" s="82" t="s">
        <v>297</v>
      </c>
      <c r="F57" s="82" t="s">
        <v>297</v>
      </c>
      <c r="G57" s="82" t="s">
        <v>144</v>
      </c>
      <c r="H57" s="82" t="s">
        <v>39</v>
      </c>
      <c r="I57" s="82" t="s">
        <v>41</v>
      </c>
      <c r="J57" s="82" t="s">
        <v>328</v>
      </c>
      <c r="K57" s="84">
        <v>0</v>
      </c>
      <c r="L57" s="84">
        <v>0</v>
      </c>
      <c r="M57" s="84">
        <v>1.753</v>
      </c>
      <c r="N57" s="85">
        <v>6.78</v>
      </c>
      <c r="O57" s="83">
        <v>0.96</v>
      </c>
      <c r="P57" s="83">
        <v>15</v>
      </c>
      <c r="Q57" s="84">
        <v>579</v>
      </c>
      <c r="R57" s="82" t="s">
        <v>297</v>
      </c>
      <c r="S57" s="85">
        <v>1158</v>
      </c>
    </row>
    <row r="58" spans="1:19" ht="15">
      <c r="A58" s="82" t="s">
        <v>104</v>
      </c>
      <c r="B58" s="82" t="s">
        <v>105</v>
      </c>
      <c r="C58" s="83">
        <v>311005</v>
      </c>
      <c r="D58" s="82" t="s">
        <v>157</v>
      </c>
      <c r="E58" s="82" t="s">
        <v>297</v>
      </c>
      <c r="F58" s="82" t="s">
        <v>297</v>
      </c>
      <c r="G58" s="82" t="s">
        <v>144</v>
      </c>
      <c r="H58" s="82" t="s">
        <v>39</v>
      </c>
      <c r="I58" s="82" t="s">
        <v>41</v>
      </c>
      <c r="J58" s="82" t="s">
        <v>329</v>
      </c>
      <c r="K58" s="84">
        <v>0</v>
      </c>
      <c r="L58" s="84">
        <v>0</v>
      </c>
      <c r="M58" s="84">
        <v>1.753</v>
      </c>
      <c r="N58" s="85">
        <v>6.78</v>
      </c>
      <c r="O58" s="83">
        <v>0.96</v>
      </c>
      <c r="P58" s="83">
        <v>15</v>
      </c>
      <c r="Q58" s="84">
        <v>512</v>
      </c>
      <c r="R58" s="82" t="s">
        <v>297</v>
      </c>
      <c r="S58" s="85">
        <v>1024</v>
      </c>
    </row>
    <row r="59" spans="1:19" ht="15">
      <c r="A59" s="82" t="s">
        <v>104</v>
      </c>
      <c r="B59" s="82" t="s">
        <v>105</v>
      </c>
      <c r="C59" s="83">
        <v>311006</v>
      </c>
      <c r="D59" s="82" t="s">
        <v>249</v>
      </c>
      <c r="E59" s="82" t="s">
        <v>297</v>
      </c>
      <c r="F59" s="82" t="s">
        <v>297</v>
      </c>
      <c r="G59" s="82" t="s">
        <v>144</v>
      </c>
      <c r="H59" s="82" t="s">
        <v>39</v>
      </c>
      <c r="I59" s="82" t="s">
        <v>41</v>
      </c>
      <c r="J59" s="82" t="s">
        <v>330</v>
      </c>
      <c r="K59" s="84">
        <v>0</v>
      </c>
      <c r="L59" s="84">
        <v>0</v>
      </c>
      <c r="M59" s="84">
        <v>0.66</v>
      </c>
      <c r="N59" s="85">
        <v>2.69</v>
      </c>
      <c r="O59" s="83">
        <v>0.96</v>
      </c>
      <c r="P59" s="83">
        <v>15</v>
      </c>
      <c r="Q59" s="84">
        <v>80</v>
      </c>
      <c r="R59" s="82" t="s">
        <v>297</v>
      </c>
      <c r="S59" s="85">
        <v>160</v>
      </c>
    </row>
    <row r="60" spans="1:19" ht="15">
      <c r="A60" s="82" t="s">
        <v>104</v>
      </c>
      <c r="B60" s="82" t="s">
        <v>105</v>
      </c>
      <c r="C60" s="83">
        <v>311006</v>
      </c>
      <c r="D60" s="82" t="s">
        <v>249</v>
      </c>
      <c r="E60" s="82" t="s">
        <v>297</v>
      </c>
      <c r="F60" s="82" t="s">
        <v>297</v>
      </c>
      <c r="G60" s="82" t="s">
        <v>144</v>
      </c>
      <c r="H60" s="82" t="s">
        <v>39</v>
      </c>
      <c r="I60" s="82" t="s">
        <v>41</v>
      </c>
      <c r="J60" s="82" t="s">
        <v>322</v>
      </c>
      <c r="K60" s="84">
        <v>0</v>
      </c>
      <c r="L60" s="84">
        <v>0</v>
      </c>
      <c r="M60" s="84">
        <v>0.66</v>
      </c>
      <c r="N60" s="85">
        <v>2.69</v>
      </c>
      <c r="O60" s="83">
        <v>0.96</v>
      </c>
      <c r="P60" s="83">
        <v>15</v>
      </c>
      <c r="Q60" s="84">
        <v>40</v>
      </c>
      <c r="R60" s="82" t="s">
        <v>297</v>
      </c>
      <c r="S60" s="85">
        <v>80</v>
      </c>
    </row>
    <row r="61" spans="1:19" ht="15">
      <c r="A61" s="82" t="s">
        <v>104</v>
      </c>
      <c r="B61" s="82" t="s">
        <v>105</v>
      </c>
      <c r="C61" s="83">
        <v>311006</v>
      </c>
      <c r="D61" s="82" t="s">
        <v>249</v>
      </c>
      <c r="E61" s="82" t="s">
        <v>297</v>
      </c>
      <c r="F61" s="82" t="s">
        <v>297</v>
      </c>
      <c r="G61" s="82" t="s">
        <v>144</v>
      </c>
      <c r="H61" s="82" t="s">
        <v>39</v>
      </c>
      <c r="I61" s="82" t="s">
        <v>41</v>
      </c>
      <c r="J61" s="82" t="s">
        <v>327</v>
      </c>
      <c r="K61" s="84">
        <v>0</v>
      </c>
      <c r="L61" s="84">
        <v>0</v>
      </c>
      <c r="M61" s="84">
        <v>0.66</v>
      </c>
      <c r="N61" s="85">
        <v>2.69</v>
      </c>
      <c r="O61" s="83">
        <v>0.96</v>
      </c>
      <c r="P61" s="83">
        <v>15</v>
      </c>
      <c r="Q61" s="84">
        <v>40</v>
      </c>
      <c r="R61" s="82" t="s">
        <v>297</v>
      </c>
      <c r="S61" s="85">
        <v>80</v>
      </c>
    </row>
    <row r="62" spans="1:19" ht="15">
      <c r="A62" s="82" t="s">
        <v>104</v>
      </c>
      <c r="B62" s="82" t="s">
        <v>105</v>
      </c>
      <c r="C62" s="83">
        <v>311006</v>
      </c>
      <c r="D62" s="82" t="s">
        <v>249</v>
      </c>
      <c r="E62" s="82" t="s">
        <v>297</v>
      </c>
      <c r="F62" s="82" t="s">
        <v>297</v>
      </c>
      <c r="G62" s="82" t="s">
        <v>144</v>
      </c>
      <c r="H62" s="82" t="s">
        <v>39</v>
      </c>
      <c r="I62" s="82" t="s">
        <v>41</v>
      </c>
      <c r="J62" s="82" t="s">
        <v>331</v>
      </c>
      <c r="K62" s="84">
        <v>0</v>
      </c>
      <c r="L62" s="84">
        <v>0</v>
      </c>
      <c r="M62" s="84">
        <v>0.66</v>
      </c>
      <c r="N62" s="85">
        <v>2.69</v>
      </c>
      <c r="O62" s="83">
        <v>0.96</v>
      </c>
      <c r="P62" s="83">
        <v>15</v>
      </c>
      <c r="Q62" s="84">
        <v>40</v>
      </c>
      <c r="R62" s="82" t="s">
        <v>297</v>
      </c>
      <c r="S62" s="85">
        <v>80</v>
      </c>
    </row>
    <row r="63" spans="1:19" ht="15">
      <c r="A63" s="82" t="s">
        <v>104</v>
      </c>
      <c r="B63" s="82" t="s">
        <v>105</v>
      </c>
      <c r="C63" s="83">
        <v>311006</v>
      </c>
      <c r="D63" s="82" t="s">
        <v>249</v>
      </c>
      <c r="E63" s="82" t="s">
        <v>297</v>
      </c>
      <c r="F63" s="82" t="s">
        <v>297</v>
      </c>
      <c r="G63" s="82" t="s">
        <v>144</v>
      </c>
      <c r="H63" s="82" t="s">
        <v>39</v>
      </c>
      <c r="I63" s="82" t="s">
        <v>41</v>
      </c>
      <c r="J63" s="82" t="s">
        <v>332</v>
      </c>
      <c r="K63" s="84">
        <v>0</v>
      </c>
      <c r="L63" s="84">
        <v>0</v>
      </c>
      <c r="M63" s="84">
        <v>0.66</v>
      </c>
      <c r="N63" s="85">
        <v>2.69</v>
      </c>
      <c r="O63" s="83">
        <v>0.96</v>
      </c>
      <c r="P63" s="83">
        <v>15</v>
      </c>
      <c r="Q63" s="84">
        <v>60</v>
      </c>
      <c r="R63" s="82" t="s">
        <v>297</v>
      </c>
      <c r="S63" s="85">
        <v>120</v>
      </c>
    </row>
    <row r="64" spans="1:19" ht="15">
      <c r="A64" s="82" t="s">
        <v>104</v>
      </c>
      <c r="B64" s="82" t="s">
        <v>105</v>
      </c>
      <c r="C64" s="83">
        <v>311006</v>
      </c>
      <c r="D64" s="82" t="s">
        <v>249</v>
      </c>
      <c r="E64" s="82" t="s">
        <v>297</v>
      </c>
      <c r="F64" s="82" t="s">
        <v>297</v>
      </c>
      <c r="G64" s="82" t="s">
        <v>144</v>
      </c>
      <c r="H64" s="82" t="s">
        <v>39</v>
      </c>
      <c r="I64" s="82" t="s">
        <v>41</v>
      </c>
      <c r="J64" s="82" t="s">
        <v>333</v>
      </c>
      <c r="K64" s="84">
        <v>0</v>
      </c>
      <c r="L64" s="84">
        <v>0</v>
      </c>
      <c r="M64" s="84">
        <v>0.66</v>
      </c>
      <c r="N64" s="85">
        <v>2.69</v>
      </c>
      <c r="O64" s="83">
        <v>0.96</v>
      </c>
      <c r="P64" s="83">
        <v>15</v>
      </c>
      <c r="Q64" s="84">
        <v>30</v>
      </c>
      <c r="R64" s="82" t="s">
        <v>297</v>
      </c>
      <c r="S64" s="85">
        <v>60</v>
      </c>
    </row>
    <row r="65" spans="1:19" ht="15">
      <c r="A65" s="82" t="s">
        <v>104</v>
      </c>
      <c r="B65" s="82" t="s">
        <v>105</v>
      </c>
      <c r="C65" s="83">
        <v>311007</v>
      </c>
      <c r="D65" s="82" t="s">
        <v>156</v>
      </c>
      <c r="E65" s="82" t="s">
        <v>297</v>
      </c>
      <c r="F65" s="82" t="s">
        <v>297</v>
      </c>
      <c r="G65" s="82" t="s">
        <v>144</v>
      </c>
      <c r="H65" s="82" t="s">
        <v>39</v>
      </c>
      <c r="I65" s="82" t="s">
        <v>40</v>
      </c>
      <c r="J65" s="82" t="s">
        <v>331</v>
      </c>
      <c r="K65" s="84">
        <v>0</v>
      </c>
      <c r="L65" s="84">
        <v>0</v>
      </c>
      <c r="M65" s="84">
        <v>0.96</v>
      </c>
      <c r="N65" s="85">
        <v>-1.32</v>
      </c>
      <c r="O65" s="83">
        <v>0.96</v>
      </c>
      <c r="P65" s="83">
        <v>15</v>
      </c>
      <c r="Q65" s="84">
        <v>235</v>
      </c>
      <c r="R65" s="82" t="s">
        <v>297</v>
      </c>
      <c r="S65" s="85">
        <v>117.5</v>
      </c>
    </row>
    <row r="66" spans="1:19" ht="15">
      <c r="A66" s="82" t="s">
        <v>104</v>
      </c>
      <c r="B66" s="82" t="s">
        <v>105</v>
      </c>
      <c r="C66" s="83">
        <v>311007</v>
      </c>
      <c r="D66" s="82" t="s">
        <v>156</v>
      </c>
      <c r="E66" s="82" t="s">
        <v>297</v>
      </c>
      <c r="F66" s="82" t="s">
        <v>297</v>
      </c>
      <c r="G66" s="82" t="s">
        <v>144</v>
      </c>
      <c r="H66" s="82" t="s">
        <v>39</v>
      </c>
      <c r="I66" s="82" t="s">
        <v>40</v>
      </c>
      <c r="J66" s="82" t="s">
        <v>330</v>
      </c>
      <c r="K66" s="84">
        <v>0</v>
      </c>
      <c r="L66" s="84">
        <v>0</v>
      </c>
      <c r="M66" s="84">
        <v>0.96</v>
      </c>
      <c r="N66" s="85">
        <v>-1.32</v>
      </c>
      <c r="O66" s="83">
        <v>0.96</v>
      </c>
      <c r="P66" s="83">
        <v>15</v>
      </c>
      <c r="Q66" s="84">
        <v>28281</v>
      </c>
      <c r="R66" s="82" t="s">
        <v>297</v>
      </c>
      <c r="S66" s="85">
        <v>19639.4</v>
      </c>
    </row>
    <row r="67" spans="1:19" ht="15">
      <c r="A67" s="82" t="s">
        <v>104</v>
      </c>
      <c r="B67" s="82" t="s">
        <v>105</v>
      </c>
      <c r="C67" s="83">
        <v>311007</v>
      </c>
      <c r="D67" s="82" t="s">
        <v>156</v>
      </c>
      <c r="E67" s="82" t="s">
        <v>297</v>
      </c>
      <c r="F67" s="82" t="s">
        <v>297</v>
      </c>
      <c r="G67" s="82" t="s">
        <v>144</v>
      </c>
      <c r="H67" s="82" t="s">
        <v>39</v>
      </c>
      <c r="I67" s="82" t="s">
        <v>40</v>
      </c>
      <c r="J67" s="82" t="s">
        <v>322</v>
      </c>
      <c r="K67" s="84">
        <v>0</v>
      </c>
      <c r="L67" s="84">
        <v>0</v>
      </c>
      <c r="M67" s="84">
        <v>0.96</v>
      </c>
      <c r="N67" s="85">
        <v>-1.32</v>
      </c>
      <c r="O67" s="83">
        <v>0.96</v>
      </c>
      <c r="P67" s="83">
        <v>15</v>
      </c>
      <c r="Q67" s="84">
        <v>12980</v>
      </c>
      <c r="R67" s="82" t="s">
        <v>297</v>
      </c>
      <c r="S67" s="85">
        <v>9673</v>
      </c>
    </row>
    <row r="68" spans="1:19" ht="15">
      <c r="A68" s="82" t="s">
        <v>104</v>
      </c>
      <c r="B68" s="82" t="s">
        <v>105</v>
      </c>
      <c r="C68" s="83">
        <v>311007</v>
      </c>
      <c r="D68" s="82" t="s">
        <v>156</v>
      </c>
      <c r="E68" s="82" t="s">
        <v>297</v>
      </c>
      <c r="F68" s="82" t="s">
        <v>297</v>
      </c>
      <c r="G68" s="82" t="s">
        <v>144</v>
      </c>
      <c r="H68" s="82" t="s">
        <v>39</v>
      </c>
      <c r="I68" s="82" t="s">
        <v>40</v>
      </c>
      <c r="J68" s="82" t="s">
        <v>334</v>
      </c>
      <c r="K68" s="84">
        <v>0</v>
      </c>
      <c r="L68" s="84">
        <v>0</v>
      </c>
      <c r="M68" s="84">
        <v>0.96</v>
      </c>
      <c r="N68" s="85">
        <v>-1.32</v>
      </c>
      <c r="O68" s="83">
        <v>0.96</v>
      </c>
      <c r="P68" s="83">
        <v>15</v>
      </c>
      <c r="Q68" s="84">
        <v>569</v>
      </c>
      <c r="R68" s="82" t="s">
        <v>297</v>
      </c>
      <c r="S68" s="85">
        <v>284.5</v>
      </c>
    </row>
    <row r="69" spans="1:19" ht="15">
      <c r="A69" s="82" t="s">
        <v>104</v>
      </c>
      <c r="B69" s="82" t="s">
        <v>105</v>
      </c>
      <c r="C69" s="83">
        <v>311007</v>
      </c>
      <c r="D69" s="82" t="s">
        <v>156</v>
      </c>
      <c r="E69" s="82" t="s">
        <v>297</v>
      </c>
      <c r="F69" s="82" t="s">
        <v>297</v>
      </c>
      <c r="G69" s="82" t="s">
        <v>144</v>
      </c>
      <c r="H69" s="82" t="s">
        <v>39</v>
      </c>
      <c r="I69" s="82" t="s">
        <v>40</v>
      </c>
      <c r="J69" s="82" t="s">
        <v>329</v>
      </c>
      <c r="K69" s="84">
        <v>0</v>
      </c>
      <c r="L69" s="84">
        <v>0</v>
      </c>
      <c r="M69" s="84">
        <v>0.96</v>
      </c>
      <c r="N69" s="85">
        <v>-1.32</v>
      </c>
      <c r="O69" s="83">
        <v>0.96</v>
      </c>
      <c r="P69" s="83">
        <v>15</v>
      </c>
      <c r="Q69" s="84">
        <v>3939</v>
      </c>
      <c r="R69" s="82" t="s">
        <v>297</v>
      </c>
      <c r="S69" s="85">
        <v>4579.5</v>
      </c>
    </row>
    <row r="70" spans="1:19" ht="15">
      <c r="A70" s="82" t="s">
        <v>104</v>
      </c>
      <c r="B70" s="82" t="s">
        <v>105</v>
      </c>
      <c r="C70" s="83">
        <v>311007</v>
      </c>
      <c r="D70" s="82" t="s">
        <v>156</v>
      </c>
      <c r="E70" s="82" t="s">
        <v>297</v>
      </c>
      <c r="F70" s="82" t="s">
        <v>297</v>
      </c>
      <c r="G70" s="82" t="s">
        <v>144</v>
      </c>
      <c r="H70" s="82" t="s">
        <v>39</v>
      </c>
      <c r="I70" s="82" t="s">
        <v>40</v>
      </c>
      <c r="J70" s="82" t="s">
        <v>335</v>
      </c>
      <c r="K70" s="84">
        <v>0</v>
      </c>
      <c r="L70" s="84">
        <v>0</v>
      </c>
      <c r="M70" s="84">
        <v>0.96</v>
      </c>
      <c r="N70" s="85">
        <v>-1.32</v>
      </c>
      <c r="O70" s="83">
        <v>0.96</v>
      </c>
      <c r="P70" s="83">
        <v>15</v>
      </c>
      <c r="Q70" s="84">
        <v>900</v>
      </c>
      <c r="R70" s="82" t="s">
        <v>297</v>
      </c>
      <c r="S70" s="85">
        <v>450</v>
      </c>
    </row>
    <row r="71" spans="1:19" ht="15">
      <c r="A71" s="82" t="s">
        <v>104</v>
      </c>
      <c r="B71" s="82" t="s">
        <v>105</v>
      </c>
      <c r="C71" s="83">
        <v>311007</v>
      </c>
      <c r="D71" s="82" t="s">
        <v>156</v>
      </c>
      <c r="E71" s="82" t="s">
        <v>297</v>
      </c>
      <c r="F71" s="82" t="s">
        <v>297</v>
      </c>
      <c r="G71" s="82" t="s">
        <v>144</v>
      </c>
      <c r="H71" s="82" t="s">
        <v>39</v>
      </c>
      <c r="I71" s="82" t="s">
        <v>40</v>
      </c>
      <c r="J71" s="82" t="s">
        <v>336</v>
      </c>
      <c r="K71" s="84">
        <v>0</v>
      </c>
      <c r="L71" s="84">
        <v>0</v>
      </c>
      <c r="M71" s="84">
        <v>0.96</v>
      </c>
      <c r="N71" s="85">
        <v>-1.32</v>
      </c>
      <c r="O71" s="83">
        <v>0.96</v>
      </c>
      <c r="P71" s="83">
        <v>15</v>
      </c>
      <c r="Q71" s="84">
        <v>600</v>
      </c>
      <c r="R71" s="82" t="s">
        <v>297</v>
      </c>
      <c r="S71" s="85">
        <v>300</v>
      </c>
    </row>
    <row r="72" spans="1:19" ht="15">
      <c r="A72" s="82" t="s">
        <v>104</v>
      </c>
      <c r="B72" s="82" t="s">
        <v>105</v>
      </c>
      <c r="C72" s="83">
        <v>311007</v>
      </c>
      <c r="D72" s="82" t="s">
        <v>156</v>
      </c>
      <c r="E72" s="82" t="s">
        <v>297</v>
      </c>
      <c r="F72" s="82" t="s">
        <v>297</v>
      </c>
      <c r="G72" s="82" t="s">
        <v>144</v>
      </c>
      <c r="H72" s="82" t="s">
        <v>39</v>
      </c>
      <c r="I72" s="82" t="s">
        <v>40</v>
      </c>
      <c r="J72" s="82" t="s">
        <v>328</v>
      </c>
      <c r="K72" s="84">
        <v>0</v>
      </c>
      <c r="L72" s="84">
        <v>0</v>
      </c>
      <c r="M72" s="84">
        <v>0.96</v>
      </c>
      <c r="N72" s="85">
        <v>-1.32</v>
      </c>
      <c r="O72" s="83">
        <v>0.96</v>
      </c>
      <c r="P72" s="83">
        <v>15</v>
      </c>
      <c r="Q72" s="84">
        <v>1910</v>
      </c>
      <c r="R72" s="82" t="s">
        <v>297</v>
      </c>
      <c r="S72" s="85">
        <v>955</v>
      </c>
    </row>
    <row r="73" spans="1:19" ht="15">
      <c r="A73" s="82" t="s">
        <v>104</v>
      </c>
      <c r="B73" s="82" t="s">
        <v>105</v>
      </c>
      <c r="C73" s="83">
        <v>311007</v>
      </c>
      <c r="D73" s="82" t="s">
        <v>156</v>
      </c>
      <c r="E73" s="82" t="s">
        <v>297</v>
      </c>
      <c r="F73" s="82" t="s">
        <v>297</v>
      </c>
      <c r="G73" s="82" t="s">
        <v>144</v>
      </c>
      <c r="H73" s="82" t="s">
        <v>39</v>
      </c>
      <c r="I73" s="82" t="s">
        <v>40</v>
      </c>
      <c r="J73" s="82" t="s">
        <v>327</v>
      </c>
      <c r="K73" s="84">
        <v>0</v>
      </c>
      <c r="L73" s="84">
        <v>0</v>
      </c>
      <c r="M73" s="84">
        <v>0.96</v>
      </c>
      <c r="N73" s="85">
        <v>-1.32</v>
      </c>
      <c r="O73" s="83">
        <v>0.96</v>
      </c>
      <c r="P73" s="83">
        <v>15</v>
      </c>
      <c r="Q73" s="84">
        <v>12575</v>
      </c>
      <c r="R73" s="82" t="s">
        <v>297</v>
      </c>
      <c r="S73" s="85">
        <v>6287.5</v>
      </c>
    </row>
    <row r="74" spans="1:19" ht="15">
      <c r="A74" s="82" t="s">
        <v>104</v>
      </c>
      <c r="B74" s="82" t="s">
        <v>105</v>
      </c>
      <c r="C74" s="83">
        <v>311008</v>
      </c>
      <c r="D74" s="82" t="s">
        <v>209</v>
      </c>
      <c r="E74" s="82" t="s">
        <v>297</v>
      </c>
      <c r="F74" s="82" t="s">
        <v>297</v>
      </c>
      <c r="G74" s="82" t="s">
        <v>144</v>
      </c>
      <c r="H74" s="82" t="s">
        <v>39</v>
      </c>
      <c r="I74" s="82" t="s">
        <v>40</v>
      </c>
      <c r="J74" s="82" t="s">
        <v>329</v>
      </c>
      <c r="K74" s="84">
        <v>0</v>
      </c>
      <c r="L74" s="84">
        <v>0</v>
      </c>
      <c r="M74" s="84">
        <v>1.81</v>
      </c>
      <c r="N74" s="85">
        <v>-7.77</v>
      </c>
      <c r="O74" s="83">
        <v>0.96</v>
      </c>
      <c r="P74" s="83">
        <v>15</v>
      </c>
      <c r="Q74" s="84">
        <v>190</v>
      </c>
      <c r="R74" s="82" t="s">
        <v>297</v>
      </c>
      <c r="S74" s="85">
        <v>380</v>
      </c>
    </row>
    <row r="75" spans="1:19" ht="15">
      <c r="A75" s="82" t="s">
        <v>104</v>
      </c>
      <c r="B75" s="82" t="s">
        <v>105</v>
      </c>
      <c r="C75" s="83">
        <v>311008</v>
      </c>
      <c r="D75" s="82" t="s">
        <v>209</v>
      </c>
      <c r="E75" s="82" t="s">
        <v>297</v>
      </c>
      <c r="F75" s="82" t="s">
        <v>297</v>
      </c>
      <c r="G75" s="82" t="s">
        <v>144</v>
      </c>
      <c r="H75" s="82" t="s">
        <v>39</v>
      </c>
      <c r="I75" s="82" t="s">
        <v>40</v>
      </c>
      <c r="J75" s="82" t="s">
        <v>322</v>
      </c>
      <c r="K75" s="84">
        <v>0</v>
      </c>
      <c r="L75" s="84">
        <v>0</v>
      </c>
      <c r="M75" s="84">
        <v>1.81</v>
      </c>
      <c r="N75" s="85">
        <v>-7.77</v>
      </c>
      <c r="O75" s="83">
        <v>0.96</v>
      </c>
      <c r="P75" s="83">
        <v>15</v>
      </c>
      <c r="Q75" s="84">
        <v>1714</v>
      </c>
      <c r="R75" s="82" t="s">
        <v>297</v>
      </c>
      <c r="S75" s="85">
        <v>3428</v>
      </c>
    </row>
    <row r="76" spans="1:19" ht="15">
      <c r="A76" s="82" t="s">
        <v>104</v>
      </c>
      <c r="B76" s="82" t="s">
        <v>105</v>
      </c>
      <c r="C76" s="83">
        <v>311008</v>
      </c>
      <c r="D76" s="82" t="s">
        <v>209</v>
      </c>
      <c r="E76" s="82" t="s">
        <v>297</v>
      </c>
      <c r="F76" s="82" t="s">
        <v>297</v>
      </c>
      <c r="G76" s="82" t="s">
        <v>144</v>
      </c>
      <c r="H76" s="82" t="s">
        <v>39</v>
      </c>
      <c r="I76" s="82" t="s">
        <v>40</v>
      </c>
      <c r="J76" s="82" t="s">
        <v>327</v>
      </c>
      <c r="K76" s="84">
        <v>0</v>
      </c>
      <c r="L76" s="84">
        <v>0</v>
      </c>
      <c r="M76" s="84">
        <v>1.81</v>
      </c>
      <c r="N76" s="85">
        <v>-7.77</v>
      </c>
      <c r="O76" s="83">
        <v>0.96</v>
      </c>
      <c r="P76" s="83">
        <v>15</v>
      </c>
      <c r="Q76" s="84">
        <v>362</v>
      </c>
      <c r="R76" s="82" t="s">
        <v>297</v>
      </c>
      <c r="S76" s="85">
        <v>724</v>
      </c>
    </row>
    <row r="77" spans="1:19" ht="15">
      <c r="A77" s="82" t="s">
        <v>104</v>
      </c>
      <c r="B77" s="82" t="s">
        <v>105</v>
      </c>
      <c r="C77" s="83">
        <v>311008</v>
      </c>
      <c r="D77" s="82" t="s">
        <v>209</v>
      </c>
      <c r="E77" s="82" t="s">
        <v>297</v>
      </c>
      <c r="F77" s="82" t="s">
        <v>297</v>
      </c>
      <c r="G77" s="82" t="s">
        <v>144</v>
      </c>
      <c r="H77" s="82" t="s">
        <v>39</v>
      </c>
      <c r="I77" s="82" t="s">
        <v>40</v>
      </c>
      <c r="J77" s="82" t="s">
        <v>326</v>
      </c>
      <c r="K77" s="84">
        <v>0</v>
      </c>
      <c r="L77" s="84">
        <v>0</v>
      </c>
      <c r="M77" s="84">
        <v>1.81</v>
      </c>
      <c r="N77" s="85">
        <v>-7.77</v>
      </c>
      <c r="O77" s="83">
        <v>0.96</v>
      </c>
      <c r="P77" s="83">
        <v>15</v>
      </c>
      <c r="Q77" s="84">
        <v>316</v>
      </c>
      <c r="R77" s="82" t="s">
        <v>297</v>
      </c>
      <c r="S77" s="85">
        <v>632</v>
      </c>
    </row>
    <row r="78" spans="1:19" ht="15">
      <c r="A78" s="82" t="s">
        <v>104</v>
      </c>
      <c r="B78" s="82" t="s">
        <v>105</v>
      </c>
      <c r="C78" s="83">
        <v>311008</v>
      </c>
      <c r="D78" s="82" t="s">
        <v>209</v>
      </c>
      <c r="E78" s="82" t="s">
        <v>297</v>
      </c>
      <c r="F78" s="82" t="s">
        <v>297</v>
      </c>
      <c r="G78" s="82" t="s">
        <v>144</v>
      </c>
      <c r="H78" s="82" t="s">
        <v>39</v>
      </c>
      <c r="I78" s="82" t="s">
        <v>40</v>
      </c>
      <c r="J78" s="82" t="s">
        <v>325</v>
      </c>
      <c r="K78" s="84">
        <v>0</v>
      </c>
      <c r="L78" s="84">
        <v>0</v>
      </c>
      <c r="M78" s="84">
        <v>1.81</v>
      </c>
      <c r="N78" s="85">
        <v>-7.77</v>
      </c>
      <c r="O78" s="83">
        <v>0.96</v>
      </c>
      <c r="P78" s="83">
        <v>15</v>
      </c>
      <c r="Q78" s="84">
        <v>140</v>
      </c>
      <c r="R78" s="82" t="s">
        <v>297</v>
      </c>
      <c r="S78" s="85">
        <v>280</v>
      </c>
    </row>
    <row r="79" spans="1:19" ht="15">
      <c r="A79" s="82" t="s">
        <v>104</v>
      </c>
      <c r="B79" s="82" t="s">
        <v>105</v>
      </c>
      <c r="C79" s="83">
        <v>311008</v>
      </c>
      <c r="D79" s="82" t="s">
        <v>209</v>
      </c>
      <c r="E79" s="82" t="s">
        <v>297</v>
      </c>
      <c r="F79" s="82" t="s">
        <v>297</v>
      </c>
      <c r="G79" s="82" t="s">
        <v>144</v>
      </c>
      <c r="H79" s="82" t="s">
        <v>39</v>
      </c>
      <c r="I79" s="82" t="s">
        <v>40</v>
      </c>
      <c r="J79" s="82" t="s">
        <v>337</v>
      </c>
      <c r="K79" s="84">
        <v>0</v>
      </c>
      <c r="L79" s="84">
        <v>0</v>
      </c>
      <c r="M79" s="84">
        <v>1.81</v>
      </c>
      <c r="N79" s="85">
        <v>-7.77</v>
      </c>
      <c r="O79" s="83">
        <v>0.96</v>
      </c>
      <c r="P79" s="83">
        <v>15</v>
      </c>
      <c r="Q79" s="84">
        <v>6197</v>
      </c>
      <c r="R79" s="82" t="s">
        <v>297</v>
      </c>
      <c r="S79" s="85">
        <v>12399.4</v>
      </c>
    </row>
    <row r="80" spans="1:19" ht="15">
      <c r="A80" s="82" t="s">
        <v>104</v>
      </c>
      <c r="B80" s="82" t="s">
        <v>105</v>
      </c>
      <c r="C80" s="83">
        <v>311008</v>
      </c>
      <c r="D80" s="82" t="s">
        <v>209</v>
      </c>
      <c r="E80" s="82" t="s">
        <v>297</v>
      </c>
      <c r="F80" s="82" t="s">
        <v>297</v>
      </c>
      <c r="G80" s="82" t="s">
        <v>144</v>
      </c>
      <c r="H80" s="82" t="s">
        <v>39</v>
      </c>
      <c r="I80" s="82" t="s">
        <v>40</v>
      </c>
      <c r="J80" s="82" t="s">
        <v>330</v>
      </c>
      <c r="K80" s="84">
        <v>0</v>
      </c>
      <c r="L80" s="84">
        <v>0</v>
      </c>
      <c r="M80" s="84">
        <v>1.81</v>
      </c>
      <c r="N80" s="85">
        <v>-7.77</v>
      </c>
      <c r="O80" s="83">
        <v>0.96</v>
      </c>
      <c r="P80" s="83">
        <v>15</v>
      </c>
      <c r="Q80" s="84">
        <v>3707</v>
      </c>
      <c r="R80" s="82" t="s">
        <v>297</v>
      </c>
      <c r="S80" s="85">
        <v>7426.6</v>
      </c>
    </row>
    <row r="81" spans="1:19" ht="15">
      <c r="A81" s="82" t="s">
        <v>104</v>
      </c>
      <c r="B81" s="82" t="s">
        <v>105</v>
      </c>
      <c r="C81" s="83">
        <v>311010</v>
      </c>
      <c r="D81" s="82" t="s">
        <v>338</v>
      </c>
      <c r="E81" s="82" t="s">
        <v>339</v>
      </c>
      <c r="F81" s="82" t="s">
        <v>340</v>
      </c>
      <c r="G81" s="82" t="s">
        <v>148</v>
      </c>
      <c r="H81" s="82" t="s">
        <v>33</v>
      </c>
      <c r="I81" s="82" t="s">
        <v>40</v>
      </c>
      <c r="J81" s="82" t="s">
        <v>321</v>
      </c>
      <c r="K81" s="84">
        <v>0</v>
      </c>
      <c r="L81" s="84">
        <v>0</v>
      </c>
      <c r="M81" s="84">
        <v>0.17</v>
      </c>
      <c r="N81" s="85">
        <v>0.03</v>
      </c>
      <c r="O81" s="83">
        <v>0.96</v>
      </c>
      <c r="P81" s="83">
        <v>5</v>
      </c>
      <c r="Q81" s="84">
        <v>1613750</v>
      </c>
      <c r="R81" s="82" t="s">
        <v>297</v>
      </c>
      <c r="S81" s="85">
        <v>48412.5</v>
      </c>
    </row>
    <row r="82" spans="1:19" ht="15">
      <c r="A82" s="82" t="s">
        <v>104</v>
      </c>
      <c r="B82" s="82" t="s">
        <v>105</v>
      </c>
      <c r="C82" s="83">
        <v>311012</v>
      </c>
      <c r="D82" s="82" t="s">
        <v>341</v>
      </c>
      <c r="E82" s="82" t="s">
        <v>297</v>
      </c>
      <c r="F82" s="82" t="s">
        <v>297</v>
      </c>
      <c r="G82" s="82" t="s">
        <v>144</v>
      </c>
      <c r="H82" s="82" t="s">
        <v>39</v>
      </c>
      <c r="I82" s="82" t="s">
        <v>41</v>
      </c>
      <c r="J82" s="82" t="s">
        <v>327</v>
      </c>
      <c r="K82" s="84">
        <v>0</v>
      </c>
      <c r="L82" s="84">
        <v>0</v>
      </c>
      <c r="M82" s="84">
        <v>0.32</v>
      </c>
      <c r="N82" s="85">
        <v>3.57</v>
      </c>
      <c r="O82" s="83">
        <v>0.96</v>
      </c>
      <c r="P82" s="83">
        <v>20</v>
      </c>
      <c r="Q82" s="84">
        <v>7200</v>
      </c>
      <c r="R82" s="82" t="s">
        <v>297</v>
      </c>
      <c r="S82" s="85">
        <v>1800</v>
      </c>
    </row>
    <row r="83" spans="1:19" ht="15">
      <c r="A83" s="82" t="s">
        <v>104</v>
      </c>
      <c r="B83" s="82" t="s">
        <v>105</v>
      </c>
      <c r="C83" s="83">
        <v>311014</v>
      </c>
      <c r="D83" s="82" t="s">
        <v>143</v>
      </c>
      <c r="E83" s="82" t="s">
        <v>297</v>
      </c>
      <c r="F83" s="82" t="s">
        <v>297</v>
      </c>
      <c r="G83" s="82" t="s">
        <v>144</v>
      </c>
      <c r="H83" s="82" t="s">
        <v>39</v>
      </c>
      <c r="I83" s="82" t="s">
        <v>41</v>
      </c>
      <c r="J83" s="82" t="s">
        <v>327</v>
      </c>
      <c r="K83" s="84">
        <v>0</v>
      </c>
      <c r="L83" s="84">
        <v>0</v>
      </c>
      <c r="M83" s="84">
        <v>0.29</v>
      </c>
      <c r="N83" s="85">
        <v>3.57</v>
      </c>
      <c r="O83" s="83">
        <v>0.96</v>
      </c>
      <c r="P83" s="83">
        <v>20</v>
      </c>
      <c r="Q83" s="84">
        <v>19740</v>
      </c>
      <c r="R83" s="82" t="s">
        <v>297</v>
      </c>
      <c r="S83" s="85">
        <v>4935</v>
      </c>
    </row>
    <row r="84" spans="1:19" ht="15">
      <c r="A84" s="82" t="s">
        <v>104</v>
      </c>
      <c r="B84" s="82" t="s">
        <v>105</v>
      </c>
      <c r="C84" s="83">
        <v>311014</v>
      </c>
      <c r="D84" s="82" t="s">
        <v>143</v>
      </c>
      <c r="E84" s="82" t="s">
        <v>297</v>
      </c>
      <c r="F84" s="82" t="s">
        <v>297</v>
      </c>
      <c r="G84" s="82" t="s">
        <v>144</v>
      </c>
      <c r="H84" s="82" t="s">
        <v>39</v>
      </c>
      <c r="I84" s="82" t="s">
        <v>41</v>
      </c>
      <c r="J84" s="82" t="s">
        <v>334</v>
      </c>
      <c r="K84" s="84">
        <v>0</v>
      </c>
      <c r="L84" s="84">
        <v>0</v>
      </c>
      <c r="M84" s="84">
        <v>0.29</v>
      </c>
      <c r="N84" s="85">
        <v>3.57</v>
      </c>
      <c r="O84" s="83">
        <v>0.96</v>
      </c>
      <c r="P84" s="83">
        <v>20</v>
      </c>
      <c r="Q84" s="84">
        <v>19390</v>
      </c>
      <c r="R84" s="82" t="s">
        <v>297</v>
      </c>
      <c r="S84" s="85">
        <v>4847.5</v>
      </c>
    </row>
    <row r="85" spans="1:19" ht="15">
      <c r="A85" s="82" t="s">
        <v>104</v>
      </c>
      <c r="B85" s="82" t="s">
        <v>105</v>
      </c>
      <c r="C85" s="83">
        <v>311014</v>
      </c>
      <c r="D85" s="82" t="s">
        <v>143</v>
      </c>
      <c r="E85" s="82" t="s">
        <v>297</v>
      </c>
      <c r="F85" s="82" t="s">
        <v>297</v>
      </c>
      <c r="G85" s="82" t="s">
        <v>144</v>
      </c>
      <c r="H85" s="82" t="s">
        <v>39</v>
      </c>
      <c r="I85" s="82" t="s">
        <v>41</v>
      </c>
      <c r="J85" s="82" t="s">
        <v>322</v>
      </c>
      <c r="K85" s="84">
        <v>0</v>
      </c>
      <c r="L85" s="84">
        <v>0</v>
      </c>
      <c r="M85" s="84">
        <v>0.29</v>
      </c>
      <c r="N85" s="85">
        <v>3.57</v>
      </c>
      <c r="O85" s="83">
        <v>0.96</v>
      </c>
      <c r="P85" s="83">
        <v>20</v>
      </c>
      <c r="Q85" s="84">
        <v>5770</v>
      </c>
      <c r="R85" s="82" t="s">
        <v>297</v>
      </c>
      <c r="S85" s="85">
        <v>3880</v>
      </c>
    </row>
    <row r="86" spans="1:19" ht="15">
      <c r="A86" s="82" t="s">
        <v>104</v>
      </c>
      <c r="B86" s="82" t="s">
        <v>105</v>
      </c>
      <c r="C86" s="83">
        <v>311014</v>
      </c>
      <c r="D86" s="82" t="s">
        <v>143</v>
      </c>
      <c r="E86" s="82" t="s">
        <v>297</v>
      </c>
      <c r="F86" s="82" t="s">
        <v>297</v>
      </c>
      <c r="G86" s="82" t="s">
        <v>144</v>
      </c>
      <c r="H86" s="82" t="s">
        <v>39</v>
      </c>
      <c r="I86" s="82" t="s">
        <v>41</v>
      </c>
      <c r="J86" s="82" t="s">
        <v>329</v>
      </c>
      <c r="K86" s="84">
        <v>0</v>
      </c>
      <c r="L86" s="84">
        <v>0</v>
      </c>
      <c r="M86" s="84">
        <v>0.29</v>
      </c>
      <c r="N86" s="85">
        <v>3.57</v>
      </c>
      <c r="O86" s="83">
        <v>0.96</v>
      </c>
      <c r="P86" s="83">
        <v>20</v>
      </c>
      <c r="Q86" s="84">
        <v>5049</v>
      </c>
      <c r="R86" s="82" t="s">
        <v>297</v>
      </c>
      <c r="S86" s="85">
        <v>2004.75</v>
      </c>
    </row>
    <row r="87" spans="1:19" ht="15">
      <c r="A87" s="82" t="s">
        <v>104</v>
      </c>
      <c r="B87" s="82" t="s">
        <v>105</v>
      </c>
      <c r="C87" s="83">
        <v>311014</v>
      </c>
      <c r="D87" s="82" t="s">
        <v>143</v>
      </c>
      <c r="E87" s="82" t="s">
        <v>297</v>
      </c>
      <c r="F87" s="82" t="s">
        <v>297</v>
      </c>
      <c r="G87" s="82" t="s">
        <v>144</v>
      </c>
      <c r="H87" s="82" t="s">
        <v>39</v>
      </c>
      <c r="I87" s="82" t="s">
        <v>41</v>
      </c>
      <c r="J87" s="82" t="s">
        <v>328</v>
      </c>
      <c r="K87" s="84">
        <v>0</v>
      </c>
      <c r="L87" s="84">
        <v>0</v>
      </c>
      <c r="M87" s="84">
        <v>0.29</v>
      </c>
      <c r="N87" s="85">
        <v>3.57</v>
      </c>
      <c r="O87" s="83">
        <v>0.96</v>
      </c>
      <c r="P87" s="83">
        <v>20</v>
      </c>
      <c r="Q87" s="84">
        <v>4200</v>
      </c>
      <c r="R87" s="82" t="s">
        <v>297</v>
      </c>
      <c r="S87" s="85">
        <v>1050</v>
      </c>
    </row>
    <row r="88" spans="1:19" ht="15">
      <c r="A88" s="82" t="s">
        <v>104</v>
      </c>
      <c r="B88" s="82" t="s">
        <v>105</v>
      </c>
      <c r="C88" s="83">
        <v>311014</v>
      </c>
      <c r="D88" s="82" t="s">
        <v>143</v>
      </c>
      <c r="E88" s="82" t="s">
        <v>297</v>
      </c>
      <c r="F88" s="82" t="s">
        <v>297</v>
      </c>
      <c r="G88" s="82" t="s">
        <v>144</v>
      </c>
      <c r="H88" s="82" t="s">
        <v>39</v>
      </c>
      <c r="I88" s="82" t="s">
        <v>41</v>
      </c>
      <c r="J88" s="82" t="s">
        <v>325</v>
      </c>
      <c r="K88" s="84">
        <v>0</v>
      </c>
      <c r="L88" s="84">
        <v>0</v>
      </c>
      <c r="M88" s="84">
        <v>0.29</v>
      </c>
      <c r="N88" s="85">
        <v>3.57</v>
      </c>
      <c r="O88" s="83">
        <v>0.96</v>
      </c>
      <c r="P88" s="83">
        <v>20</v>
      </c>
      <c r="Q88" s="84">
        <v>1900</v>
      </c>
      <c r="R88" s="82" t="s">
        <v>297</v>
      </c>
      <c r="S88" s="85">
        <v>475</v>
      </c>
    </row>
    <row r="89" spans="1:19" ht="15">
      <c r="A89" s="82" t="s">
        <v>104</v>
      </c>
      <c r="B89" s="82" t="s">
        <v>105</v>
      </c>
      <c r="C89" s="83">
        <v>311014</v>
      </c>
      <c r="D89" s="82" t="s">
        <v>143</v>
      </c>
      <c r="E89" s="82" t="s">
        <v>297</v>
      </c>
      <c r="F89" s="82" t="s">
        <v>297</v>
      </c>
      <c r="G89" s="82" t="s">
        <v>144</v>
      </c>
      <c r="H89" s="82" t="s">
        <v>39</v>
      </c>
      <c r="I89" s="82" t="s">
        <v>41</v>
      </c>
      <c r="J89" s="82" t="s">
        <v>335</v>
      </c>
      <c r="K89" s="84">
        <v>0</v>
      </c>
      <c r="L89" s="84">
        <v>0</v>
      </c>
      <c r="M89" s="84">
        <v>0.29</v>
      </c>
      <c r="N89" s="85">
        <v>3.57</v>
      </c>
      <c r="O89" s="83">
        <v>0.96</v>
      </c>
      <c r="P89" s="83">
        <v>20</v>
      </c>
      <c r="Q89" s="84">
        <v>3270</v>
      </c>
      <c r="R89" s="82" t="s">
        <v>297</v>
      </c>
      <c r="S89" s="85">
        <v>817.5</v>
      </c>
    </row>
    <row r="90" spans="1:19" ht="15">
      <c r="A90" s="82" t="s">
        <v>104</v>
      </c>
      <c r="B90" s="82" t="s">
        <v>105</v>
      </c>
      <c r="C90" s="83">
        <v>311014</v>
      </c>
      <c r="D90" s="82" t="s">
        <v>143</v>
      </c>
      <c r="E90" s="82" t="s">
        <v>297</v>
      </c>
      <c r="F90" s="82" t="s">
        <v>297</v>
      </c>
      <c r="G90" s="82" t="s">
        <v>144</v>
      </c>
      <c r="H90" s="82" t="s">
        <v>39</v>
      </c>
      <c r="I90" s="82" t="s">
        <v>41</v>
      </c>
      <c r="J90" s="82" t="s">
        <v>336</v>
      </c>
      <c r="K90" s="84">
        <v>0</v>
      </c>
      <c r="L90" s="84">
        <v>0</v>
      </c>
      <c r="M90" s="84">
        <v>0.29</v>
      </c>
      <c r="N90" s="85">
        <v>3.57</v>
      </c>
      <c r="O90" s="83">
        <v>0.96</v>
      </c>
      <c r="P90" s="83">
        <v>20</v>
      </c>
      <c r="Q90" s="84">
        <v>4800</v>
      </c>
      <c r="R90" s="82" t="s">
        <v>297</v>
      </c>
      <c r="S90" s="85">
        <v>1200</v>
      </c>
    </row>
    <row r="91" spans="1:19" ht="15">
      <c r="A91" s="82" t="s">
        <v>104</v>
      </c>
      <c r="B91" s="82" t="s">
        <v>105</v>
      </c>
      <c r="C91" s="83">
        <v>311014</v>
      </c>
      <c r="D91" s="82" t="s">
        <v>143</v>
      </c>
      <c r="E91" s="82" t="s">
        <v>297</v>
      </c>
      <c r="F91" s="82" t="s">
        <v>297</v>
      </c>
      <c r="G91" s="82" t="s">
        <v>144</v>
      </c>
      <c r="H91" s="82" t="s">
        <v>39</v>
      </c>
      <c r="I91" s="82" t="s">
        <v>41</v>
      </c>
      <c r="J91" s="82" t="s">
        <v>326</v>
      </c>
      <c r="K91" s="84">
        <v>0</v>
      </c>
      <c r="L91" s="84">
        <v>0</v>
      </c>
      <c r="M91" s="84">
        <v>0.29</v>
      </c>
      <c r="N91" s="85">
        <v>3.57</v>
      </c>
      <c r="O91" s="83">
        <v>0.96</v>
      </c>
      <c r="P91" s="83">
        <v>20</v>
      </c>
      <c r="Q91" s="84">
        <v>7266</v>
      </c>
      <c r="R91" s="82" t="s">
        <v>297</v>
      </c>
      <c r="S91" s="85">
        <v>2041.5</v>
      </c>
    </row>
    <row r="92" spans="1:19" ht="15">
      <c r="A92" s="82" t="s">
        <v>104</v>
      </c>
      <c r="B92" s="82" t="s">
        <v>105</v>
      </c>
      <c r="C92" s="83">
        <v>311014</v>
      </c>
      <c r="D92" s="82" t="s">
        <v>143</v>
      </c>
      <c r="E92" s="82" t="s">
        <v>297</v>
      </c>
      <c r="F92" s="82" t="s">
        <v>297</v>
      </c>
      <c r="G92" s="82" t="s">
        <v>144</v>
      </c>
      <c r="H92" s="82" t="s">
        <v>39</v>
      </c>
      <c r="I92" s="82" t="s">
        <v>41</v>
      </c>
      <c r="J92" s="82" t="s">
        <v>332</v>
      </c>
      <c r="K92" s="84">
        <v>0</v>
      </c>
      <c r="L92" s="84">
        <v>0</v>
      </c>
      <c r="M92" s="84">
        <v>0.29</v>
      </c>
      <c r="N92" s="85">
        <v>3.57</v>
      </c>
      <c r="O92" s="83">
        <v>0.96</v>
      </c>
      <c r="P92" s="83">
        <v>20</v>
      </c>
      <c r="Q92" s="84">
        <v>6000</v>
      </c>
      <c r="R92" s="82" t="s">
        <v>297</v>
      </c>
      <c r="S92" s="85">
        <v>1500</v>
      </c>
    </row>
    <row r="93" spans="1:19" ht="15">
      <c r="A93" s="82" t="s">
        <v>104</v>
      </c>
      <c r="B93" s="82" t="s">
        <v>105</v>
      </c>
      <c r="C93" s="83">
        <v>311014</v>
      </c>
      <c r="D93" s="82" t="s">
        <v>143</v>
      </c>
      <c r="E93" s="82" t="s">
        <v>297</v>
      </c>
      <c r="F93" s="82" t="s">
        <v>297</v>
      </c>
      <c r="G93" s="82" t="s">
        <v>144</v>
      </c>
      <c r="H93" s="82" t="s">
        <v>39</v>
      </c>
      <c r="I93" s="82" t="s">
        <v>41</v>
      </c>
      <c r="J93" s="82" t="s">
        <v>323</v>
      </c>
      <c r="K93" s="84">
        <v>0</v>
      </c>
      <c r="L93" s="84">
        <v>0</v>
      </c>
      <c r="M93" s="84">
        <v>0.29</v>
      </c>
      <c r="N93" s="85">
        <v>3.57</v>
      </c>
      <c r="O93" s="83">
        <v>0.96</v>
      </c>
      <c r="P93" s="83">
        <v>20</v>
      </c>
      <c r="Q93" s="84">
        <v>500</v>
      </c>
      <c r="R93" s="82" t="s">
        <v>297</v>
      </c>
      <c r="S93" s="85">
        <v>125</v>
      </c>
    </row>
    <row r="94" spans="1:19" ht="15">
      <c r="A94" s="82" t="s">
        <v>104</v>
      </c>
      <c r="B94" s="82" t="s">
        <v>105</v>
      </c>
      <c r="C94" s="83">
        <v>311015</v>
      </c>
      <c r="D94" s="82" t="s">
        <v>154</v>
      </c>
      <c r="E94" s="82" t="s">
        <v>297</v>
      </c>
      <c r="F94" s="82" t="s">
        <v>297</v>
      </c>
      <c r="G94" s="82" t="s">
        <v>144</v>
      </c>
      <c r="H94" s="82" t="s">
        <v>39</v>
      </c>
      <c r="I94" s="82" t="s">
        <v>41</v>
      </c>
      <c r="J94" s="82" t="s">
        <v>335</v>
      </c>
      <c r="K94" s="84">
        <v>0</v>
      </c>
      <c r="L94" s="84">
        <v>0</v>
      </c>
      <c r="M94" s="84">
        <v>0.46</v>
      </c>
      <c r="N94" s="85">
        <v>3.57</v>
      </c>
      <c r="O94" s="83">
        <v>0.96</v>
      </c>
      <c r="P94" s="83">
        <v>20</v>
      </c>
      <c r="Q94" s="84">
        <v>4760</v>
      </c>
      <c r="R94" s="82" t="s">
        <v>297</v>
      </c>
      <c r="S94" s="85">
        <v>3640</v>
      </c>
    </row>
    <row r="95" spans="1:19" ht="15">
      <c r="A95" s="82" t="s">
        <v>104</v>
      </c>
      <c r="B95" s="82" t="s">
        <v>105</v>
      </c>
      <c r="C95" s="83">
        <v>311015</v>
      </c>
      <c r="D95" s="82" t="s">
        <v>154</v>
      </c>
      <c r="E95" s="82" t="s">
        <v>297</v>
      </c>
      <c r="F95" s="82" t="s">
        <v>297</v>
      </c>
      <c r="G95" s="82" t="s">
        <v>144</v>
      </c>
      <c r="H95" s="82" t="s">
        <v>39</v>
      </c>
      <c r="I95" s="82" t="s">
        <v>41</v>
      </c>
      <c r="J95" s="82" t="s">
        <v>334</v>
      </c>
      <c r="K95" s="84">
        <v>0</v>
      </c>
      <c r="L95" s="84">
        <v>0</v>
      </c>
      <c r="M95" s="84">
        <v>0.46</v>
      </c>
      <c r="N95" s="85">
        <v>3.57</v>
      </c>
      <c r="O95" s="83">
        <v>0.96</v>
      </c>
      <c r="P95" s="83">
        <v>20</v>
      </c>
      <c r="Q95" s="84">
        <v>500</v>
      </c>
      <c r="R95" s="82" t="s">
        <v>297</v>
      </c>
      <c r="S95" s="85">
        <v>250</v>
      </c>
    </row>
    <row r="96" spans="1:19" ht="15">
      <c r="A96" s="82" t="s">
        <v>104</v>
      </c>
      <c r="B96" s="82" t="s">
        <v>105</v>
      </c>
      <c r="C96" s="83">
        <v>311015</v>
      </c>
      <c r="D96" s="82" t="s">
        <v>154</v>
      </c>
      <c r="E96" s="82" t="s">
        <v>297</v>
      </c>
      <c r="F96" s="82" t="s">
        <v>297</v>
      </c>
      <c r="G96" s="82" t="s">
        <v>144</v>
      </c>
      <c r="H96" s="82" t="s">
        <v>39</v>
      </c>
      <c r="I96" s="82" t="s">
        <v>41</v>
      </c>
      <c r="J96" s="82" t="s">
        <v>330</v>
      </c>
      <c r="K96" s="84">
        <v>0</v>
      </c>
      <c r="L96" s="84">
        <v>0</v>
      </c>
      <c r="M96" s="84">
        <v>0.46</v>
      </c>
      <c r="N96" s="85">
        <v>3.57</v>
      </c>
      <c r="O96" s="83">
        <v>0.96</v>
      </c>
      <c r="P96" s="83">
        <v>20</v>
      </c>
      <c r="Q96" s="84">
        <v>12386</v>
      </c>
      <c r="R96" s="82" t="s">
        <v>297</v>
      </c>
      <c r="S96" s="85">
        <v>9073</v>
      </c>
    </row>
    <row r="97" spans="1:19" ht="15">
      <c r="A97" s="82" t="s">
        <v>104</v>
      </c>
      <c r="B97" s="82" t="s">
        <v>105</v>
      </c>
      <c r="C97" s="83">
        <v>311015</v>
      </c>
      <c r="D97" s="82" t="s">
        <v>154</v>
      </c>
      <c r="E97" s="82" t="s">
        <v>297</v>
      </c>
      <c r="F97" s="82" t="s">
        <v>297</v>
      </c>
      <c r="G97" s="82" t="s">
        <v>144</v>
      </c>
      <c r="H97" s="82" t="s">
        <v>39</v>
      </c>
      <c r="I97" s="82" t="s">
        <v>41</v>
      </c>
      <c r="J97" s="82" t="s">
        <v>322</v>
      </c>
      <c r="K97" s="84">
        <v>0</v>
      </c>
      <c r="L97" s="84">
        <v>0</v>
      </c>
      <c r="M97" s="84">
        <v>0.46</v>
      </c>
      <c r="N97" s="85">
        <v>3.57</v>
      </c>
      <c r="O97" s="83">
        <v>0.96</v>
      </c>
      <c r="P97" s="83">
        <v>20</v>
      </c>
      <c r="Q97" s="84">
        <v>28030</v>
      </c>
      <c r="R97" s="82" t="s">
        <v>297</v>
      </c>
      <c r="S97" s="85">
        <v>23915</v>
      </c>
    </row>
    <row r="98" spans="1:19" ht="15">
      <c r="A98" s="82" t="s">
        <v>104</v>
      </c>
      <c r="B98" s="82" t="s">
        <v>105</v>
      </c>
      <c r="C98" s="83">
        <v>311015</v>
      </c>
      <c r="D98" s="82" t="s">
        <v>154</v>
      </c>
      <c r="E98" s="82" t="s">
        <v>297</v>
      </c>
      <c r="F98" s="82" t="s">
        <v>297</v>
      </c>
      <c r="G98" s="82" t="s">
        <v>144</v>
      </c>
      <c r="H98" s="82" t="s">
        <v>39</v>
      </c>
      <c r="I98" s="82" t="s">
        <v>41</v>
      </c>
      <c r="J98" s="82" t="s">
        <v>329</v>
      </c>
      <c r="K98" s="84">
        <v>0</v>
      </c>
      <c r="L98" s="84">
        <v>0</v>
      </c>
      <c r="M98" s="84">
        <v>0.46</v>
      </c>
      <c r="N98" s="85">
        <v>3.57</v>
      </c>
      <c r="O98" s="83">
        <v>0.96</v>
      </c>
      <c r="P98" s="83">
        <v>20</v>
      </c>
      <c r="Q98" s="84">
        <v>5840</v>
      </c>
      <c r="R98" s="82" t="s">
        <v>297</v>
      </c>
      <c r="S98" s="85">
        <v>3670</v>
      </c>
    </row>
    <row r="99" spans="1:19" ht="15">
      <c r="A99" s="82" t="s">
        <v>104</v>
      </c>
      <c r="B99" s="82" t="s">
        <v>105</v>
      </c>
      <c r="C99" s="83">
        <v>311015</v>
      </c>
      <c r="D99" s="82" t="s">
        <v>154</v>
      </c>
      <c r="E99" s="82" t="s">
        <v>297</v>
      </c>
      <c r="F99" s="82" t="s">
        <v>297</v>
      </c>
      <c r="G99" s="82" t="s">
        <v>144</v>
      </c>
      <c r="H99" s="82" t="s">
        <v>39</v>
      </c>
      <c r="I99" s="82" t="s">
        <v>41</v>
      </c>
      <c r="J99" s="82" t="s">
        <v>328</v>
      </c>
      <c r="K99" s="84">
        <v>0</v>
      </c>
      <c r="L99" s="84">
        <v>0</v>
      </c>
      <c r="M99" s="84">
        <v>0.46</v>
      </c>
      <c r="N99" s="85">
        <v>3.57</v>
      </c>
      <c r="O99" s="83">
        <v>0.96</v>
      </c>
      <c r="P99" s="83">
        <v>20</v>
      </c>
      <c r="Q99" s="84">
        <v>11507</v>
      </c>
      <c r="R99" s="82" t="s">
        <v>297</v>
      </c>
      <c r="S99" s="85">
        <v>9751.5</v>
      </c>
    </row>
    <row r="100" spans="1:19" ht="15">
      <c r="A100" s="82" t="s">
        <v>104</v>
      </c>
      <c r="B100" s="82" t="s">
        <v>105</v>
      </c>
      <c r="C100" s="83">
        <v>311015</v>
      </c>
      <c r="D100" s="82" t="s">
        <v>154</v>
      </c>
      <c r="E100" s="82" t="s">
        <v>297</v>
      </c>
      <c r="F100" s="82" t="s">
        <v>297</v>
      </c>
      <c r="G100" s="82" t="s">
        <v>144</v>
      </c>
      <c r="H100" s="82" t="s">
        <v>39</v>
      </c>
      <c r="I100" s="82" t="s">
        <v>41</v>
      </c>
      <c r="J100" s="82" t="s">
        <v>325</v>
      </c>
      <c r="K100" s="84">
        <v>0</v>
      </c>
      <c r="L100" s="84">
        <v>0</v>
      </c>
      <c r="M100" s="84">
        <v>0.46</v>
      </c>
      <c r="N100" s="85">
        <v>3.57</v>
      </c>
      <c r="O100" s="83">
        <v>0.96</v>
      </c>
      <c r="P100" s="83">
        <v>20</v>
      </c>
      <c r="Q100" s="84">
        <v>4400</v>
      </c>
      <c r="R100" s="82" t="s">
        <v>297</v>
      </c>
      <c r="S100" s="85">
        <v>6100</v>
      </c>
    </row>
    <row r="101" spans="1:19" ht="15">
      <c r="A101" s="82" t="s">
        <v>104</v>
      </c>
      <c r="B101" s="82" t="s">
        <v>105</v>
      </c>
      <c r="C101" s="83">
        <v>311015</v>
      </c>
      <c r="D101" s="82" t="s">
        <v>154</v>
      </c>
      <c r="E101" s="82" t="s">
        <v>297</v>
      </c>
      <c r="F101" s="82" t="s">
        <v>297</v>
      </c>
      <c r="G101" s="82" t="s">
        <v>144</v>
      </c>
      <c r="H101" s="82" t="s">
        <v>39</v>
      </c>
      <c r="I101" s="82" t="s">
        <v>41</v>
      </c>
      <c r="J101" s="82" t="s">
        <v>336</v>
      </c>
      <c r="K101" s="84">
        <v>0</v>
      </c>
      <c r="L101" s="84">
        <v>0</v>
      </c>
      <c r="M101" s="84">
        <v>0.46</v>
      </c>
      <c r="N101" s="85">
        <v>3.57</v>
      </c>
      <c r="O101" s="83">
        <v>0.96</v>
      </c>
      <c r="P101" s="83">
        <v>20</v>
      </c>
      <c r="Q101" s="84">
        <v>3100</v>
      </c>
      <c r="R101" s="82" t="s">
        <v>297</v>
      </c>
      <c r="S101" s="85">
        <v>1550</v>
      </c>
    </row>
    <row r="102" spans="1:19" ht="15">
      <c r="A102" s="82" t="s">
        <v>104</v>
      </c>
      <c r="B102" s="82" t="s">
        <v>105</v>
      </c>
      <c r="C102" s="83">
        <v>311015</v>
      </c>
      <c r="D102" s="82" t="s">
        <v>154</v>
      </c>
      <c r="E102" s="82" t="s">
        <v>297</v>
      </c>
      <c r="F102" s="82" t="s">
        <v>297</v>
      </c>
      <c r="G102" s="82" t="s">
        <v>144</v>
      </c>
      <c r="H102" s="82" t="s">
        <v>39</v>
      </c>
      <c r="I102" s="82" t="s">
        <v>41</v>
      </c>
      <c r="J102" s="82" t="s">
        <v>321</v>
      </c>
      <c r="K102" s="84">
        <v>0</v>
      </c>
      <c r="L102" s="84">
        <v>0</v>
      </c>
      <c r="M102" s="84">
        <v>0.46</v>
      </c>
      <c r="N102" s="85">
        <v>3.57</v>
      </c>
      <c r="O102" s="83">
        <v>0.96</v>
      </c>
      <c r="P102" s="83">
        <v>20</v>
      </c>
      <c r="Q102" s="84">
        <v>9068</v>
      </c>
      <c r="R102" s="82" t="s">
        <v>297</v>
      </c>
      <c r="S102" s="85">
        <v>6604</v>
      </c>
    </row>
    <row r="103" spans="1:19" ht="15">
      <c r="A103" s="82" t="s">
        <v>104</v>
      </c>
      <c r="B103" s="82" t="s">
        <v>105</v>
      </c>
      <c r="C103" s="83">
        <v>311015</v>
      </c>
      <c r="D103" s="82" t="s">
        <v>154</v>
      </c>
      <c r="E103" s="82" t="s">
        <v>297</v>
      </c>
      <c r="F103" s="82" t="s">
        <v>297</v>
      </c>
      <c r="G103" s="82" t="s">
        <v>144</v>
      </c>
      <c r="H103" s="82" t="s">
        <v>39</v>
      </c>
      <c r="I103" s="82" t="s">
        <v>41</v>
      </c>
      <c r="J103" s="82" t="s">
        <v>327</v>
      </c>
      <c r="K103" s="84">
        <v>0</v>
      </c>
      <c r="L103" s="84">
        <v>0</v>
      </c>
      <c r="M103" s="84">
        <v>0.46</v>
      </c>
      <c r="N103" s="85">
        <v>3.57</v>
      </c>
      <c r="O103" s="83">
        <v>0.96</v>
      </c>
      <c r="P103" s="83">
        <v>20</v>
      </c>
      <c r="Q103" s="84">
        <v>6793</v>
      </c>
      <c r="R103" s="82" t="s">
        <v>297</v>
      </c>
      <c r="S103" s="85">
        <v>4794.5</v>
      </c>
    </row>
    <row r="104" spans="1:19" ht="15">
      <c r="A104" s="82" t="s">
        <v>104</v>
      </c>
      <c r="B104" s="82" t="s">
        <v>105</v>
      </c>
      <c r="C104" s="83">
        <v>311016</v>
      </c>
      <c r="D104" s="82" t="s">
        <v>153</v>
      </c>
      <c r="E104" s="82" t="s">
        <v>297</v>
      </c>
      <c r="F104" s="82" t="s">
        <v>297</v>
      </c>
      <c r="G104" s="82" t="s">
        <v>144</v>
      </c>
      <c r="H104" s="82" t="s">
        <v>39</v>
      </c>
      <c r="I104" s="82" t="s">
        <v>41</v>
      </c>
      <c r="J104" s="82" t="s">
        <v>332</v>
      </c>
      <c r="K104" s="84">
        <v>0</v>
      </c>
      <c r="L104" s="84">
        <v>0</v>
      </c>
      <c r="M104" s="84">
        <v>0.37</v>
      </c>
      <c r="N104" s="85">
        <v>3.57</v>
      </c>
      <c r="O104" s="83">
        <v>0.96</v>
      </c>
      <c r="P104" s="83">
        <v>20</v>
      </c>
      <c r="Q104" s="84">
        <v>6560</v>
      </c>
      <c r="R104" s="82" t="s">
        <v>297</v>
      </c>
      <c r="S104" s="85">
        <v>3280</v>
      </c>
    </row>
    <row r="105" spans="1:19" ht="15">
      <c r="A105" s="82" t="s">
        <v>104</v>
      </c>
      <c r="B105" s="82" t="s">
        <v>105</v>
      </c>
      <c r="C105" s="83">
        <v>311016</v>
      </c>
      <c r="D105" s="82" t="s">
        <v>153</v>
      </c>
      <c r="E105" s="82" t="s">
        <v>297</v>
      </c>
      <c r="F105" s="82" t="s">
        <v>297</v>
      </c>
      <c r="G105" s="82" t="s">
        <v>144</v>
      </c>
      <c r="H105" s="82" t="s">
        <v>39</v>
      </c>
      <c r="I105" s="82" t="s">
        <v>41</v>
      </c>
      <c r="J105" s="82" t="s">
        <v>342</v>
      </c>
      <c r="K105" s="84">
        <v>0</v>
      </c>
      <c r="L105" s="84">
        <v>0</v>
      </c>
      <c r="M105" s="84">
        <v>0.37</v>
      </c>
      <c r="N105" s="85">
        <v>3.57</v>
      </c>
      <c r="O105" s="83">
        <v>0.96</v>
      </c>
      <c r="P105" s="83">
        <v>20</v>
      </c>
      <c r="Q105" s="84">
        <v>27861</v>
      </c>
      <c r="R105" s="82" t="s">
        <v>297</v>
      </c>
      <c r="S105" s="85">
        <v>16930.95</v>
      </c>
    </row>
    <row r="106" spans="1:19" ht="15">
      <c r="A106" s="82" t="s">
        <v>104</v>
      </c>
      <c r="B106" s="82" t="s">
        <v>105</v>
      </c>
      <c r="C106" s="83">
        <v>311016</v>
      </c>
      <c r="D106" s="82" t="s">
        <v>153</v>
      </c>
      <c r="E106" s="82" t="s">
        <v>297</v>
      </c>
      <c r="F106" s="82" t="s">
        <v>297</v>
      </c>
      <c r="G106" s="82" t="s">
        <v>144</v>
      </c>
      <c r="H106" s="82" t="s">
        <v>39</v>
      </c>
      <c r="I106" s="82" t="s">
        <v>41</v>
      </c>
      <c r="J106" s="82" t="s">
        <v>337</v>
      </c>
      <c r="K106" s="84">
        <v>0</v>
      </c>
      <c r="L106" s="84">
        <v>0</v>
      </c>
      <c r="M106" s="84">
        <v>0.37</v>
      </c>
      <c r="N106" s="85">
        <v>3.57</v>
      </c>
      <c r="O106" s="83">
        <v>0.96</v>
      </c>
      <c r="P106" s="83">
        <v>20</v>
      </c>
      <c r="Q106" s="84">
        <v>119333</v>
      </c>
      <c r="R106" s="82" t="s">
        <v>297</v>
      </c>
      <c r="S106" s="85">
        <v>94165.1</v>
      </c>
    </row>
    <row r="107" spans="1:19" ht="15">
      <c r="A107" s="82" t="s">
        <v>104</v>
      </c>
      <c r="B107" s="82" t="s">
        <v>105</v>
      </c>
      <c r="C107" s="83">
        <v>311017</v>
      </c>
      <c r="D107" s="82" t="s">
        <v>151</v>
      </c>
      <c r="E107" s="82" t="s">
        <v>297</v>
      </c>
      <c r="F107" s="82" t="s">
        <v>297</v>
      </c>
      <c r="G107" s="82" t="s">
        <v>152</v>
      </c>
      <c r="H107" s="82" t="s">
        <v>39</v>
      </c>
      <c r="I107" s="82" t="s">
        <v>41</v>
      </c>
      <c r="J107" s="82" t="s">
        <v>327</v>
      </c>
      <c r="K107" s="84">
        <v>0</v>
      </c>
      <c r="L107" s="84">
        <v>0</v>
      </c>
      <c r="M107" s="84">
        <v>2.41</v>
      </c>
      <c r="N107" s="85">
        <v>2</v>
      </c>
      <c r="O107" s="83">
        <v>0.96</v>
      </c>
      <c r="P107" s="83">
        <v>5</v>
      </c>
      <c r="Q107" s="84">
        <v>15298</v>
      </c>
      <c r="R107" s="82" t="s">
        <v>297</v>
      </c>
      <c r="S107" s="85">
        <v>30596</v>
      </c>
    </row>
    <row r="108" spans="1:19" ht="15">
      <c r="A108" s="82" t="s">
        <v>104</v>
      </c>
      <c r="B108" s="82" t="s">
        <v>105</v>
      </c>
      <c r="C108" s="83">
        <v>311017</v>
      </c>
      <c r="D108" s="82" t="s">
        <v>151</v>
      </c>
      <c r="E108" s="82" t="s">
        <v>297</v>
      </c>
      <c r="F108" s="82" t="s">
        <v>297</v>
      </c>
      <c r="G108" s="82" t="s">
        <v>152</v>
      </c>
      <c r="H108" s="82" t="s">
        <v>39</v>
      </c>
      <c r="I108" s="82" t="s">
        <v>41</v>
      </c>
      <c r="J108" s="82" t="s">
        <v>328</v>
      </c>
      <c r="K108" s="84">
        <v>0</v>
      </c>
      <c r="L108" s="84">
        <v>0</v>
      </c>
      <c r="M108" s="84">
        <v>2.41</v>
      </c>
      <c r="N108" s="85">
        <v>2</v>
      </c>
      <c r="O108" s="83">
        <v>0.96</v>
      </c>
      <c r="P108" s="83">
        <v>5</v>
      </c>
      <c r="Q108" s="84">
        <v>1910</v>
      </c>
      <c r="R108" s="82" t="s">
        <v>297</v>
      </c>
      <c r="S108" s="85">
        <v>3820</v>
      </c>
    </row>
    <row r="109" spans="1:19" ht="15">
      <c r="A109" s="82" t="s">
        <v>104</v>
      </c>
      <c r="B109" s="82" t="s">
        <v>105</v>
      </c>
      <c r="C109" s="83">
        <v>311017</v>
      </c>
      <c r="D109" s="82" t="s">
        <v>151</v>
      </c>
      <c r="E109" s="82" t="s">
        <v>297</v>
      </c>
      <c r="F109" s="82" t="s">
        <v>297</v>
      </c>
      <c r="G109" s="82" t="s">
        <v>152</v>
      </c>
      <c r="H109" s="82" t="s">
        <v>39</v>
      </c>
      <c r="I109" s="82" t="s">
        <v>41</v>
      </c>
      <c r="J109" s="82" t="s">
        <v>329</v>
      </c>
      <c r="K109" s="84">
        <v>0</v>
      </c>
      <c r="L109" s="84">
        <v>0</v>
      </c>
      <c r="M109" s="84">
        <v>2.41</v>
      </c>
      <c r="N109" s="85">
        <v>2</v>
      </c>
      <c r="O109" s="83">
        <v>0.96</v>
      </c>
      <c r="P109" s="83">
        <v>5</v>
      </c>
      <c r="Q109" s="84">
        <v>10869.8</v>
      </c>
      <c r="R109" s="82" t="s">
        <v>297</v>
      </c>
      <c r="S109" s="85">
        <v>21739.6</v>
      </c>
    </row>
    <row r="110" spans="1:19" ht="15">
      <c r="A110" s="82" t="s">
        <v>104</v>
      </c>
      <c r="B110" s="82" t="s">
        <v>105</v>
      </c>
      <c r="C110" s="83">
        <v>311017</v>
      </c>
      <c r="D110" s="82" t="s">
        <v>151</v>
      </c>
      <c r="E110" s="82" t="s">
        <v>297</v>
      </c>
      <c r="F110" s="82" t="s">
        <v>297</v>
      </c>
      <c r="G110" s="82" t="s">
        <v>152</v>
      </c>
      <c r="H110" s="82" t="s">
        <v>39</v>
      </c>
      <c r="I110" s="82" t="s">
        <v>41</v>
      </c>
      <c r="J110" s="82" t="s">
        <v>322</v>
      </c>
      <c r="K110" s="84">
        <v>0</v>
      </c>
      <c r="L110" s="84">
        <v>0</v>
      </c>
      <c r="M110" s="84">
        <v>2.41</v>
      </c>
      <c r="N110" s="85">
        <v>2</v>
      </c>
      <c r="O110" s="83">
        <v>0.96</v>
      </c>
      <c r="P110" s="83">
        <v>5</v>
      </c>
      <c r="Q110" s="84">
        <v>3389</v>
      </c>
      <c r="R110" s="82" t="s">
        <v>297</v>
      </c>
      <c r="S110" s="85">
        <v>6779.8</v>
      </c>
    </row>
    <row r="111" spans="1:19" ht="15">
      <c r="A111" s="82" t="s">
        <v>104</v>
      </c>
      <c r="B111" s="82" t="s">
        <v>105</v>
      </c>
      <c r="C111" s="83">
        <v>311017</v>
      </c>
      <c r="D111" s="82" t="s">
        <v>151</v>
      </c>
      <c r="E111" s="82" t="s">
        <v>297</v>
      </c>
      <c r="F111" s="82" t="s">
        <v>297</v>
      </c>
      <c r="G111" s="82" t="s">
        <v>152</v>
      </c>
      <c r="H111" s="82" t="s">
        <v>39</v>
      </c>
      <c r="I111" s="82" t="s">
        <v>41</v>
      </c>
      <c r="J111" s="82" t="s">
        <v>334</v>
      </c>
      <c r="K111" s="84">
        <v>0</v>
      </c>
      <c r="L111" s="84">
        <v>0</v>
      </c>
      <c r="M111" s="84">
        <v>2.41</v>
      </c>
      <c r="N111" s="85">
        <v>2</v>
      </c>
      <c r="O111" s="83">
        <v>0.96</v>
      </c>
      <c r="P111" s="83">
        <v>5</v>
      </c>
      <c r="Q111" s="84">
        <v>2070</v>
      </c>
      <c r="R111" s="82" t="s">
        <v>297</v>
      </c>
      <c r="S111" s="85">
        <v>4140</v>
      </c>
    </row>
    <row r="112" spans="1:19" ht="15">
      <c r="A112" s="82" t="s">
        <v>104</v>
      </c>
      <c r="B112" s="82" t="s">
        <v>105</v>
      </c>
      <c r="C112" s="83">
        <v>311017</v>
      </c>
      <c r="D112" s="82" t="s">
        <v>151</v>
      </c>
      <c r="E112" s="82" t="s">
        <v>297</v>
      </c>
      <c r="F112" s="82" t="s">
        <v>297</v>
      </c>
      <c r="G112" s="82" t="s">
        <v>152</v>
      </c>
      <c r="H112" s="82" t="s">
        <v>39</v>
      </c>
      <c r="I112" s="82" t="s">
        <v>41</v>
      </c>
      <c r="J112" s="82" t="s">
        <v>331</v>
      </c>
      <c r="K112" s="84">
        <v>0</v>
      </c>
      <c r="L112" s="84">
        <v>0</v>
      </c>
      <c r="M112" s="84">
        <v>2.41</v>
      </c>
      <c r="N112" s="85">
        <v>2</v>
      </c>
      <c r="O112" s="83">
        <v>0.96</v>
      </c>
      <c r="P112" s="83">
        <v>5</v>
      </c>
      <c r="Q112" s="84">
        <v>1999</v>
      </c>
      <c r="R112" s="82" t="s">
        <v>297</v>
      </c>
      <c r="S112" s="85">
        <v>3998</v>
      </c>
    </row>
    <row r="113" spans="1:19" ht="15">
      <c r="A113" s="82" t="s">
        <v>104</v>
      </c>
      <c r="B113" s="82" t="s">
        <v>105</v>
      </c>
      <c r="C113" s="83">
        <v>311018</v>
      </c>
      <c r="D113" s="82" t="s">
        <v>210</v>
      </c>
      <c r="E113" s="82" t="s">
        <v>297</v>
      </c>
      <c r="F113" s="82" t="s">
        <v>297</v>
      </c>
      <c r="G113" s="82" t="s">
        <v>144</v>
      </c>
      <c r="H113" s="82" t="s">
        <v>39</v>
      </c>
      <c r="I113" s="82" t="s">
        <v>41</v>
      </c>
      <c r="J113" s="82" t="s">
        <v>332</v>
      </c>
      <c r="K113" s="84">
        <v>0</v>
      </c>
      <c r="L113" s="84">
        <v>0</v>
      </c>
      <c r="M113" s="84">
        <v>0.54</v>
      </c>
      <c r="N113" s="85">
        <v>3.57</v>
      </c>
      <c r="O113" s="83">
        <v>0.96</v>
      </c>
      <c r="P113" s="83">
        <v>20</v>
      </c>
      <c r="Q113" s="84">
        <v>20220</v>
      </c>
      <c r="R113" s="82" t="s">
        <v>297</v>
      </c>
      <c r="S113" s="85">
        <v>10110</v>
      </c>
    </row>
    <row r="114" spans="1:19" ht="15">
      <c r="A114" s="82" t="s">
        <v>104</v>
      </c>
      <c r="B114" s="82" t="s">
        <v>105</v>
      </c>
      <c r="C114" s="83">
        <v>311018</v>
      </c>
      <c r="D114" s="82" t="s">
        <v>210</v>
      </c>
      <c r="E114" s="82" t="s">
        <v>297</v>
      </c>
      <c r="F114" s="82" t="s">
        <v>297</v>
      </c>
      <c r="G114" s="82" t="s">
        <v>144</v>
      </c>
      <c r="H114" s="82" t="s">
        <v>39</v>
      </c>
      <c r="I114" s="82" t="s">
        <v>41</v>
      </c>
      <c r="J114" s="82" t="s">
        <v>337</v>
      </c>
      <c r="K114" s="84">
        <v>0</v>
      </c>
      <c r="L114" s="84">
        <v>0</v>
      </c>
      <c r="M114" s="84">
        <v>0.54</v>
      </c>
      <c r="N114" s="85">
        <v>3.57</v>
      </c>
      <c r="O114" s="83">
        <v>0.96</v>
      </c>
      <c r="P114" s="83">
        <v>20</v>
      </c>
      <c r="Q114" s="84">
        <v>7900</v>
      </c>
      <c r="R114" s="82" t="s">
        <v>297</v>
      </c>
      <c r="S114" s="85">
        <v>3950</v>
      </c>
    </row>
    <row r="115" spans="1:19" ht="15">
      <c r="A115" s="82" t="s">
        <v>104</v>
      </c>
      <c r="B115" s="82" t="s">
        <v>105</v>
      </c>
      <c r="C115" s="83">
        <v>311019</v>
      </c>
      <c r="D115" s="82" t="s">
        <v>343</v>
      </c>
      <c r="E115" s="82" t="s">
        <v>297</v>
      </c>
      <c r="F115" s="82" t="s">
        <v>297</v>
      </c>
      <c r="G115" s="82" t="s">
        <v>144</v>
      </c>
      <c r="H115" s="82" t="s">
        <v>39</v>
      </c>
      <c r="I115" s="82" t="s">
        <v>40</v>
      </c>
      <c r="J115" s="82" t="s">
        <v>337</v>
      </c>
      <c r="K115" s="84">
        <v>0</v>
      </c>
      <c r="L115" s="84">
        <v>0</v>
      </c>
      <c r="M115" s="84">
        <v>2.45</v>
      </c>
      <c r="N115" s="85">
        <v>2.17</v>
      </c>
      <c r="O115" s="83">
        <v>0.96</v>
      </c>
      <c r="P115" s="83">
        <v>20</v>
      </c>
      <c r="Q115" s="84">
        <v>12000</v>
      </c>
      <c r="R115" s="82" t="s">
        <v>297</v>
      </c>
      <c r="S115" s="85">
        <v>24000</v>
      </c>
    </row>
    <row r="116" spans="1:19" ht="15">
      <c r="A116" s="82" t="s">
        <v>104</v>
      </c>
      <c r="B116" s="82" t="s">
        <v>105</v>
      </c>
      <c r="C116" s="83">
        <v>311022</v>
      </c>
      <c r="D116" s="82" t="s">
        <v>344</v>
      </c>
      <c r="E116" s="82" t="s">
        <v>297</v>
      </c>
      <c r="F116" s="82" t="s">
        <v>297</v>
      </c>
      <c r="G116" s="82" t="s">
        <v>150</v>
      </c>
      <c r="H116" s="82" t="s">
        <v>39</v>
      </c>
      <c r="I116" s="82" t="s">
        <v>41</v>
      </c>
      <c r="J116" s="82" t="s">
        <v>332</v>
      </c>
      <c r="K116" s="84">
        <v>0</v>
      </c>
      <c r="L116" s="84">
        <v>0</v>
      </c>
      <c r="M116" s="84">
        <v>3.7</v>
      </c>
      <c r="N116" s="85">
        <v>3.41</v>
      </c>
      <c r="O116" s="83">
        <v>0.96</v>
      </c>
      <c r="P116" s="83">
        <v>20</v>
      </c>
      <c r="Q116" s="84">
        <v>1200</v>
      </c>
      <c r="R116" s="82" t="s">
        <v>297</v>
      </c>
      <c r="S116" s="85">
        <v>2163.84</v>
      </c>
    </row>
    <row r="117" spans="1:19" ht="15">
      <c r="A117" s="82" t="s">
        <v>104</v>
      </c>
      <c r="B117" s="82" t="s">
        <v>105</v>
      </c>
      <c r="C117" s="83">
        <v>311022</v>
      </c>
      <c r="D117" s="82" t="s">
        <v>344</v>
      </c>
      <c r="E117" s="82" t="s">
        <v>297</v>
      </c>
      <c r="F117" s="82" t="s">
        <v>297</v>
      </c>
      <c r="G117" s="82" t="s">
        <v>150</v>
      </c>
      <c r="H117" s="82" t="s">
        <v>39</v>
      </c>
      <c r="I117" s="82" t="s">
        <v>41</v>
      </c>
      <c r="J117" s="82" t="s">
        <v>345</v>
      </c>
      <c r="K117" s="84">
        <v>0</v>
      </c>
      <c r="L117" s="84">
        <v>0</v>
      </c>
      <c r="M117" s="84">
        <v>3.7</v>
      </c>
      <c r="N117" s="85">
        <v>3.41</v>
      </c>
      <c r="O117" s="83">
        <v>0.96</v>
      </c>
      <c r="P117" s="83">
        <v>20</v>
      </c>
      <c r="Q117" s="84">
        <v>2100</v>
      </c>
      <c r="R117" s="82" t="s">
        <v>297</v>
      </c>
      <c r="S117" s="85">
        <v>6300</v>
      </c>
    </row>
    <row r="118" spans="1:19" ht="15">
      <c r="A118" s="82" t="s">
        <v>104</v>
      </c>
      <c r="B118" s="82" t="s">
        <v>105</v>
      </c>
      <c r="C118" s="83">
        <v>311022</v>
      </c>
      <c r="D118" s="82" t="s">
        <v>344</v>
      </c>
      <c r="E118" s="82" t="s">
        <v>297</v>
      </c>
      <c r="F118" s="82" t="s">
        <v>297</v>
      </c>
      <c r="G118" s="82" t="s">
        <v>150</v>
      </c>
      <c r="H118" s="82" t="s">
        <v>39</v>
      </c>
      <c r="I118" s="82" t="s">
        <v>41</v>
      </c>
      <c r="J118" s="82" t="s">
        <v>336</v>
      </c>
      <c r="K118" s="84">
        <v>0</v>
      </c>
      <c r="L118" s="84">
        <v>0</v>
      </c>
      <c r="M118" s="84">
        <v>3.7</v>
      </c>
      <c r="N118" s="85">
        <v>3.41</v>
      </c>
      <c r="O118" s="83">
        <v>0.96</v>
      </c>
      <c r="P118" s="83">
        <v>20</v>
      </c>
      <c r="Q118" s="84">
        <v>110</v>
      </c>
      <c r="R118" s="82" t="s">
        <v>297</v>
      </c>
      <c r="S118" s="85">
        <v>330</v>
      </c>
    </row>
    <row r="119" spans="1:19" ht="15">
      <c r="A119" s="82" t="s">
        <v>104</v>
      </c>
      <c r="B119" s="82" t="s">
        <v>105</v>
      </c>
      <c r="C119" s="83">
        <v>311022</v>
      </c>
      <c r="D119" s="82" t="s">
        <v>344</v>
      </c>
      <c r="E119" s="82" t="s">
        <v>297</v>
      </c>
      <c r="F119" s="82" t="s">
        <v>297</v>
      </c>
      <c r="G119" s="82" t="s">
        <v>150</v>
      </c>
      <c r="H119" s="82" t="s">
        <v>39</v>
      </c>
      <c r="I119" s="82" t="s">
        <v>41</v>
      </c>
      <c r="J119" s="82" t="s">
        <v>330</v>
      </c>
      <c r="K119" s="84">
        <v>0</v>
      </c>
      <c r="L119" s="84">
        <v>0</v>
      </c>
      <c r="M119" s="84">
        <v>3.7</v>
      </c>
      <c r="N119" s="85">
        <v>3.41</v>
      </c>
      <c r="O119" s="83">
        <v>0.96</v>
      </c>
      <c r="P119" s="83">
        <v>20</v>
      </c>
      <c r="Q119" s="84">
        <v>1798</v>
      </c>
      <c r="R119" s="82" t="s">
        <v>297</v>
      </c>
      <c r="S119" s="85">
        <v>2636.75</v>
      </c>
    </row>
    <row r="120" spans="1:19" ht="15">
      <c r="A120" s="82" t="s">
        <v>104</v>
      </c>
      <c r="B120" s="82" t="s">
        <v>105</v>
      </c>
      <c r="C120" s="83">
        <v>311022</v>
      </c>
      <c r="D120" s="82" t="s">
        <v>344</v>
      </c>
      <c r="E120" s="82" t="s">
        <v>297</v>
      </c>
      <c r="F120" s="82" t="s">
        <v>297</v>
      </c>
      <c r="G120" s="82" t="s">
        <v>150</v>
      </c>
      <c r="H120" s="82" t="s">
        <v>39</v>
      </c>
      <c r="I120" s="82" t="s">
        <v>41</v>
      </c>
      <c r="J120" s="82" t="s">
        <v>337</v>
      </c>
      <c r="K120" s="84">
        <v>0</v>
      </c>
      <c r="L120" s="84">
        <v>0</v>
      </c>
      <c r="M120" s="84">
        <v>3.7</v>
      </c>
      <c r="N120" s="85">
        <v>3.41</v>
      </c>
      <c r="O120" s="83">
        <v>0.96</v>
      </c>
      <c r="P120" s="83">
        <v>20</v>
      </c>
      <c r="Q120" s="84">
        <v>4503</v>
      </c>
      <c r="R120" s="82" t="s">
        <v>297</v>
      </c>
      <c r="S120" s="85">
        <v>8954.2</v>
      </c>
    </row>
    <row r="121" spans="1:19" ht="15">
      <c r="A121" s="82" t="s">
        <v>104</v>
      </c>
      <c r="B121" s="82" t="s">
        <v>105</v>
      </c>
      <c r="C121" s="83">
        <v>311023</v>
      </c>
      <c r="D121" s="82" t="s">
        <v>193</v>
      </c>
      <c r="E121" s="82" t="s">
        <v>297</v>
      </c>
      <c r="F121" s="82" t="s">
        <v>297</v>
      </c>
      <c r="G121" s="82" t="s">
        <v>150</v>
      </c>
      <c r="H121" s="82" t="s">
        <v>39</v>
      </c>
      <c r="I121" s="82" t="s">
        <v>41</v>
      </c>
      <c r="J121" s="82" t="s">
        <v>337</v>
      </c>
      <c r="K121" s="84">
        <v>0</v>
      </c>
      <c r="L121" s="84">
        <v>0</v>
      </c>
      <c r="M121" s="84">
        <v>10.4</v>
      </c>
      <c r="N121" s="85">
        <v>3.41</v>
      </c>
      <c r="O121" s="83">
        <v>0.96</v>
      </c>
      <c r="P121" s="83">
        <v>20</v>
      </c>
      <c r="Q121" s="84">
        <v>796</v>
      </c>
      <c r="R121" s="82" t="s">
        <v>297</v>
      </c>
      <c r="S121" s="85">
        <v>1424.15</v>
      </c>
    </row>
    <row r="122" spans="1:19" ht="15">
      <c r="A122" s="82" t="s">
        <v>104</v>
      </c>
      <c r="B122" s="82" t="s">
        <v>105</v>
      </c>
      <c r="C122" s="83">
        <v>311023</v>
      </c>
      <c r="D122" s="82" t="s">
        <v>193</v>
      </c>
      <c r="E122" s="82" t="s">
        <v>297</v>
      </c>
      <c r="F122" s="82" t="s">
        <v>297</v>
      </c>
      <c r="G122" s="82" t="s">
        <v>150</v>
      </c>
      <c r="H122" s="82" t="s">
        <v>39</v>
      </c>
      <c r="I122" s="82" t="s">
        <v>41</v>
      </c>
      <c r="J122" s="82" t="s">
        <v>345</v>
      </c>
      <c r="K122" s="84">
        <v>0</v>
      </c>
      <c r="L122" s="84">
        <v>0</v>
      </c>
      <c r="M122" s="84">
        <v>10.4</v>
      </c>
      <c r="N122" s="85">
        <v>3.41</v>
      </c>
      <c r="O122" s="83">
        <v>0.96</v>
      </c>
      <c r="P122" s="83">
        <v>20</v>
      </c>
      <c r="Q122" s="84">
        <v>3886</v>
      </c>
      <c r="R122" s="82" t="s">
        <v>297</v>
      </c>
      <c r="S122" s="85">
        <v>14868</v>
      </c>
    </row>
    <row r="123" spans="1:19" ht="15">
      <c r="A123" s="82" t="s">
        <v>104</v>
      </c>
      <c r="B123" s="82" t="s">
        <v>105</v>
      </c>
      <c r="C123" s="83">
        <v>311023</v>
      </c>
      <c r="D123" s="82" t="s">
        <v>193</v>
      </c>
      <c r="E123" s="82" t="s">
        <v>297</v>
      </c>
      <c r="F123" s="82" t="s">
        <v>297</v>
      </c>
      <c r="G123" s="82" t="s">
        <v>150</v>
      </c>
      <c r="H123" s="82" t="s">
        <v>39</v>
      </c>
      <c r="I123" s="82" t="s">
        <v>41</v>
      </c>
      <c r="J123" s="82" t="s">
        <v>330</v>
      </c>
      <c r="K123" s="84">
        <v>0</v>
      </c>
      <c r="L123" s="84">
        <v>0</v>
      </c>
      <c r="M123" s="84">
        <v>10.4</v>
      </c>
      <c r="N123" s="85">
        <v>3.41</v>
      </c>
      <c r="O123" s="83">
        <v>0.96</v>
      </c>
      <c r="P123" s="83">
        <v>20</v>
      </c>
      <c r="Q123" s="84">
        <v>240</v>
      </c>
      <c r="R123" s="82" t="s">
        <v>297</v>
      </c>
      <c r="S123" s="85">
        <v>960</v>
      </c>
    </row>
    <row r="124" spans="1:19" ht="15">
      <c r="A124" s="82" t="s">
        <v>104</v>
      </c>
      <c r="B124" s="82" t="s">
        <v>105</v>
      </c>
      <c r="C124" s="83">
        <v>311023</v>
      </c>
      <c r="D124" s="82" t="s">
        <v>193</v>
      </c>
      <c r="E124" s="82" t="s">
        <v>297</v>
      </c>
      <c r="F124" s="82" t="s">
        <v>297</v>
      </c>
      <c r="G124" s="82" t="s">
        <v>150</v>
      </c>
      <c r="H124" s="82" t="s">
        <v>39</v>
      </c>
      <c r="I124" s="82" t="s">
        <v>41</v>
      </c>
      <c r="J124" s="82" t="s">
        <v>346</v>
      </c>
      <c r="K124" s="84">
        <v>0</v>
      </c>
      <c r="L124" s="84">
        <v>0</v>
      </c>
      <c r="M124" s="84">
        <v>10.4</v>
      </c>
      <c r="N124" s="85">
        <v>3.41</v>
      </c>
      <c r="O124" s="83">
        <v>0.96</v>
      </c>
      <c r="P124" s="83">
        <v>20</v>
      </c>
      <c r="Q124" s="84">
        <v>2432</v>
      </c>
      <c r="R124" s="82" t="s">
        <v>297</v>
      </c>
      <c r="S124" s="85">
        <v>8074</v>
      </c>
    </row>
    <row r="125" spans="1:19" ht="15">
      <c r="A125" s="82" t="s">
        <v>104</v>
      </c>
      <c r="B125" s="82" t="s">
        <v>105</v>
      </c>
      <c r="C125" s="83">
        <v>311023</v>
      </c>
      <c r="D125" s="82" t="s">
        <v>193</v>
      </c>
      <c r="E125" s="82" t="s">
        <v>297</v>
      </c>
      <c r="F125" s="82" t="s">
        <v>297</v>
      </c>
      <c r="G125" s="82" t="s">
        <v>150</v>
      </c>
      <c r="H125" s="82" t="s">
        <v>39</v>
      </c>
      <c r="I125" s="82" t="s">
        <v>41</v>
      </c>
      <c r="J125" s="82" t="s">
        <v>332</v>
      </c>
      <c r="K125" s="84">
        <v>0</v>
      </c>
      <c r="L125" s="84">
        <v>0</v>
      </c>
      <c r="M125" s="84">
        <v>10.4</v>
      </c>
      <c r="N125" s="85">
        <v>3.41</v>
      </c>
      <c r="O125" s="83">
        <v>0.96</v>
      </c>
      <c r="P125" s="83">
        <v>20</v>
      </c>
      <c r="Q125" s="84">
        <v>2560</v>
      </c>
      <c r="R125" s="82" t="s">
        <v>297</v>
      </c>
      <c r="S125" s="85">
        <v>10240</v>
      </c>
    </row>
    <row r="126" spans="1:19" ht="15">
      <c r="A126" s="82" t="s">
        <v>104</v>
      </c>
      <c r="B126" s="82" t="s">
        <v>105</v>
      </c>
      <c r="C126" s="83">
        <v>311023</v>
      </c>
      <c r="D126" s="82" t="s">
        <v>193</v>
      </c>
      <c r="E126" s="82" t="s">
        <v>297</v>
      </c>
      <c r="F126" s="82" t="s">
        <v>297</v>
      </c>
      <c r="G126" s="82" t="s">
        <v>150</v>
      </c>
      <c r="H126" s="82" t="s">
        <v>39</v>
      </c>
      <c r="I126" s="82" t="s">
        <v>41</v>
      </c>
      <c r="J126" s="82" t="s">
        <v>342</v>
      </c>
      <c r="K126" s="84">
        <v>0</v>
      </c>
      <c r="L126" s="84">
        <v>0</v>
      </c>
      <c r="M126" s="84">
        <v>10.4</v>
      </c>
      <c r="N126" s="85">
        <v>3.41</v>
      </c>
      <c r="O126" s="83">
        <v>0.96</v>
      </c>
      <c r="P126" s="83">
        <v>20</v>
      </c>
      <c r="Q126" s="84">
        <v>6167</v>
      </c>
      <c r="R126" s="82" t="s">
        <v>297</v>
      </c>
      <c r="S126" s="85">
        <v>24668</v>
      </c>
    </row>
    <row r="127" spans="1:19" ht="15">
      <c r="A127" s="82" t="s">
        <v>104</v>
      </c>
      <c r="B127" s="82" t="s">
        <v>105</v>
      </c>
      <c r="C127" s="83">
        <v>311024</v>
      </c>
      <c r="D127" s="82" t="s">
        <v>211</v>
      </c>
      <c r="E127" s="82" t="s">
        <v>297</v>
      </c>
      <c r="F127" s="82" t="s">
        <v>297</v>
      </c>
      <c r="G127" s="82" t="s">
        <v>149</v>
      </c>
      <c r="H127" s="82" t="s">
        <v>39</v>
      </c>
      <c r="I127" s="82" t="s">
        <v>41</v>
      </c>
      <c r="J127" s="82" t="s">
        <v>321</v>
      </c>
      <c r="K127" s="84">
        <v>0</v>
      </c>
      <c r="L127" s="84">
        <v>0</v>
      </c>
      <c r="M127" s="84">
        <v>2.9</v>
      </c>
      <c r="N127" s="85">
        <v>9.22</v>
      </c>
      <c r="O127" s="83">
        <v>0.96</v>
      </c>
      <c r="P127" s="83">
        <v>20</v>
      </c>
      <c r="Q127" s="84">
        <v>5488</v>
      </c>
      <c r="R127" s="82" t="s">
        <v>297</v>
      </c>
      <c r="S127" s="85">
        <v>16464</v>
      </c>
    </row>
    <row r="128" spans="1:19" ht="15">
      <c r="A128" s="82" t="s">
        <v>104</v>
      </c>
      <c r="B128" s="82" t="s">
        <v>105</v>
      </c>
      <c r="C128" s="83">
        <v>311024</v>
      </c>
      <c r="D128" s="82" t="s">
        <v>211</v>
      </c>
      <c r="E128" s="82" t="s">
        <v>297</v>
      </c>
      <c r="F128" s="82" t="s">
        <v>297</v>
      </c>
      <c r="G128" s="82" t="s">
        <v>149</v>
      </c>
      <c r="H128" s="82" t="s">
        <v>39</v>
      </c>
      <c r="I128" s="82" t="s">
        <v>41</v>
      </c>
      <c r="J128" s="82" t="s">
        <v>342</v>
      </c>
      <c r="K128" s="84">
        <v>0</v>
      </c>
      <c r="L128" s="84">
        <v>0</v>
      </c>
      <c r="M128" s="84">
        <v>2.9</v>
      </c>
      <c r="N128" s="85">
        <v>9.22</v>
      </c>
      <c r="O128" s="83">
        <v>0.96</v>
      </c>
      <c r="P128" s="83">
        <v>20</v>
      </c>
      <c r="Q128" s="84">
        <v>235</v>
      </c>
      <c r="R128" s="82" t="s">
        <v>297</v>
      </c>
      <c r="S128" s="85">
        <v>705</v>
      </c>
    </row>
    <row r="129" spans="1:19" ht="15">
      <c r="A129" s="82" t="s">
        <v>104</v>
      </c>
      <c r="B129" s="82" t="s">
        <v>105</v>
      </c>
      <c r="C129" s="83">
        <v>311024</v>
      </c>
      <c r="D129" s="82" t="s">
        <v>211</v>
      </c>
      <c r="E129" s="82" t="s">
        <v>297</v>
      </c>
      <c r="F129" s="82" t="s">
        <v>297</v>
      </c>
      <c r="G129" s="82" t="s">
        <v>149</v>
      </c>
      <c r="H129" s="82" t="s">
        <v>39</v>
      </c>
      <c r="I129" s="82" t="s">
        <v>41</v>
      </c>
      <c r="J129" s="82" t="s">
        <v>332</v>
      </c>
      <c r="K129" s="84">
        <v>0</v>
      </c>
      <c r="L129" s="84">
        <v>0</v>
      </c>
      <c r="M129" s="84">
        <v>2.9</v>
      </c>
      <c r="N129" s="85">
        <v>9.22</v>
      </c>
      <c r="O129" s="83">
        <v>0.96</v>
      </c>
      <c r="P129" s="83">
        <v>20</v>
      </c>
      <c r="Q129" s="84">
        <v>1494</v>
      </c>
      <c r="R129" s="82" t="s">
        <v>297</v>
      </c>
      <c r="S129" s="85">
        <v>4191.63</v>
      </c>
    </row>
    <row r="130" spans="1:19" ht="15">
      <c r="A130" s="82" t="s">
        <v>104</v>
      </c>
      <c r="B130" s="82" t="s">
        <v>105</v>
      </c>
      <c r="C130" s="83">
        <v>311024</v>
      </c>
      <c r="D130" s="82" t="s">
        <v>211</v>
      </c>
      <c r="E130" s="82" t="s">
        <v>297</v>
      </c>
      <c r="F130" s="82" t="s">
        <v>297</v>
      </c>
      <c r="G130" s="82" t="s">
        <v>149</v>
      </c>
      <c r="H130" s="82" t="s">
        <v>39</v>
      </c>
      <c r="I130" s="82" t="s">
        <v>41</v>
      </c>
      <c r="J130" s="82" t="s">
        <v>345</v>
      </c>
      <c r="K130" s="84">
        <v>0</v>
      </c>
      <c r="L130" s="84">
        <v>0</v>
      </c>
      <c r="M130" s="84">
        <v>2.9</v>
      </c>
      <c r="N130" s="85">
        <v>9.22</v>
      </c>
      <c r="O130" s="83">
        <v>0.96</v>
      </c>
      <c r="P130" s="83">
        <v>20</v>
      </c>
      <c r="Q130" s="84">
        <v>212</v>
      </c>
      <c r="R130" s="82" t="s">
        <v>297</v>
      </c>
      <c r="S130" s="85">
        <v>636</v>
      </c>
    </row>
    <row r="131" spans="1:19" ht="15">
      <c r="A131" s="82" t="s">
        <v>104</v>
      </c>
      <c r="B131" s="82" t="s">
        <v>105</v>
      </c>
      <c r="C131" s="83">
        <v>311024</v>
      </c>
      <c r="D131" s="82" t="s">
        <v>211</v>
      </c>
      <c r="E131" s="82" t="s">
        <v>297</v>
      </c>
      <c r="F131" s="82" t="s">
        <v>297</v>
      </c>
      <c r="G131" s="82" t="s">
        <v>149</v>
      </c>
      <c r="H131" s="82" t="s">
        <v>39</v>
      </c>
      <c r="I131" s="82" t="s">
        <v>41</v>
      </c>
      <c r="J131" s="82" t="s">
        <v>327</v>
      </c>
      <c r="K131" s="84">
        <v>0</v>
      </c>
      <c r="L131" s="84">
        <v>0</v>
      </c>
      <c r="M131" s="84">
        <v>2.9</v>
      </c>
      <c r="N131" s="85">
        <v>9.22</v>
      </c>
      <c r="O131" s="83">
        <v>0.96</v>
      </c>
      <c r="P131" s="83">
        <v>20</v>
      </c>
      <c r="Q131" s="84">
        <v>2000</v>
      </c>
      <c r="R131" s="82" t="s">
        <v>297</v>
      </c>
      <c r="S131" s="85">
        <v>6000</v>
      </c>
    </row>
    <row r="132" spans="1:19" ht="15">
      <c r="A132" s="82" t="s">
        <v>104</v>
      </c>
      <c r="B132" s="82" t="s">
        <v>105</v>
      </c>
      <c r="C132" s="83">
        <v>311024</v>
      </c>
      <c r="D132" s="82" t="s">
        <v>211</v>
      </c>
      <c r="E132" s="82" t="s">
        <v>297</v>
      </c>
      <c r="F132" s="82" t="s">
        <v>297</v>
      </c>
      <c r="G132" s="82" t="s">
        <v>149</v>
      </c>
      <c r="H132" s="82" t="s">
        <v>39</v>
      </c>
      <c r="I132" s="82" t="s">
        <v>41</v>
      </c>
      <c r="J132" s="82" t="s">
        <v>329</v>
      </c>
      <c r="K132" s="84">
        <v>0</v>
      </c>
      <c r="L132" s="84">
        <v>0</v>
      </c>
      <c r="M132" s="84">
        <v>2.9</v>
      </c>
      <c r="N132" s="85">
        <v>9.22</v>
      </c>
      <c r="O132" s="83">
        <v>0.96</v>
      </c>
      <c r="P132" s="83">
        <v>20</v>
      </c>
      <c r="Q132" s="84">
        <v>11</v>
      </c>
      <c r="R132" s="82" t="s">
        <v>297</v>
      </c>
      <c r="S132" s="85">
        <v>33</v>
      </c>
    </row>
    <row r="133" spans="1:19" ht="15">
      <c r="A133" s="82" t="s">
        <v>104</v>
      </c>
      <c r="B133" s="82" t="s">
        <v>105</v>
      </c>
      <c r="C133" s="83">
        <v>311025</v>
      </c>
      <c r="D133" s="82" t="s">
        <v>250</v>
      </c>
      <c r="E133" s="82" t="s">
        <v>297</v>
      </c>
      <c r="F133" s="82" t="s">
        <v>297</v>
      </c>
      <c r="G133" s="82" t="s">
        <v>251</v>
      </c>
      <c r="H133" s="82" t="s">
        <v>39</v>
      </c>
      <c r="I133" s="82" t="s">
        <v>41</v>
      </c>
      <c r="J133" s="82" t="s">
        <v>321</v>
      </c>
      <c r="K133" s="84">
        <v>0</v>
      </c>
      <c r="L133" s="84">
        <v>0</v>
      </c>
      <c r="M133" s="84">
        <v>14.3</v>
      </c>
      <c r="N133" s="85">
        <v>9.22</v>
      </c>
      <c r="O133" s="83">
        <v>0.96</v>
      </c>
      <c r="P133" s="83">
        <v>20</v>
      </c>
      <c r="Q133" s="84">
        <v>2350</v>
      </c>
      <c r="R133" s="82" t="s">
        <v>297</v>
      </c>
      <c r="S133" s="85">
        <v>9400</v>
      </c>
    </row>
    <row r="134" spans="1:19" ht="15">
      <c r="A134" s="82" t="s">
        <v>104</v>
      </c>
      <c r="B134" s="82" t="s">
        <v>105</v>
      </c>
      <c r="C134" s="83">
        <v>311025</v>
      </c>
      <c r="D134" s="82" t="s">
        <v>250</v>
      </c>
      <c r="E134" s="82" t="s">
        <v>297</v>
      </c>
      <c r="F134" s="82" t="s">
        <v>297</v>
      </c>
      <c r="G134" s="82" t="s">
        <v>251</v>
      </c>
      <c r="H134" s="82" t="s">
        <v>39</v>
      </c>
      <c r="I134" s="82" t="s">
        <v>41</v>
      </c>
      <c r="J134" s="82" t="s">
        <v>334</v>
      </c>
      <c r="K134" s="84">
        <v>0</v>
      </c>
      <c r="L134" s="84">
        <v>0</v>
      </c>
      <c r="M134" s="84">
        <v>14.3</v>
      </c>
      <c r="N134" s="85">
        <v>9.22</v>
      </c>
      <c r="O134" s="83">
        <v>0.96</v>
      </c>
      <c r="P134" s="83">
        <v>20</v>
      </c>
      <c r="Q134" s="84">
        <v>90</v>
      </c>
      <c r="R134" s="82" t="s">
        <v>297</v>
      </c>
      <c r="S134" s="85">
        <v>360</v>
      </c>
    </row>
    <row r="135" spans="1:19" ht="15">
      <c r="A135" s="82" t="s">
        <v>104</v>
      </c>
      <c r="B135" s="82" t="s">
        <v>105</v>
      </c>
      <c r="C135" s="83">
        <v>311025</v>
      </c>
      <c r="D135" s="82" t="s">
        <v>250</v>
      </c>
      <c r="E135" s="82" t="s">
        <v>297</v>
      </c>
      <c r="F135" s="82" t="s">
        <v>297</v>
      </c>
      <c r="G135" s="82" t="s">
        <v>251</v>
      </c>
      <c r="H135" s="82" t="s">
        <v>39</v>
      </c>
      <c r="I135" s="82" t="s">
        <v>41</v>
      </c>
      <c r="J135" s="82" t="s">
        <v>337</v>
      </c>
      <c r="K135" s="84">
        <v>0</v>
      </c>
      <c r="L135" s="84">
        <v>0</v>
      </c>
      <c r="M135" s="84">
        <v>14.3</v>
      </c>
      <c r="N135" s="85">
        <v>9.22</v>
      </c>
      <c r="O135" s="83">
        <v>0.96</v>
      </c>
      <c r="P135" s="83">
        <v>20</v>
      </c>
      <c r="Q135" s="84">
        <v>3300</v>
      </c>
      <c r="R135" s="82" t="s">
        <v>297</v>
      </c>
      <c r="S135" s="85">
        <v>13200</v>
      </c>
    </row>
    <row r="136" spans="1:19" ht="15">
      <c r="A136" s="82" t="s">
        <v>104</v>
      </c>
      <c r="B136" s="82" t="s">
        <v>105</v>
      </c>
      <c r="C136" s="83">
        <v>311025</v>
      </c>
      <c r="D136" s="82" t="s">
        <v>250</v>
      </c>
      <c r="E136" s="82" t="s">
        <v>297</v>
      </c>
      <c r="F136" s="82" t="s">
        <v>297</v>
      </c>
      <c r="G136" s="82" t="s">
        <v>251</v>
      </c>
      <c r="H136" s="82" t="s">
        <v>39</v>
      </c>
      <c r="I136" s="82" t="s">
        <v>41</v>
      </c>
      <c r="J136" s="82" t="s">
        <v>342</v>
      </c>
      <c r="K136" s="84">
        <v>0</v>
      </c>
      <c r="L136" s="84">
        <v>0</v>
      </c>
      <c r="M136" s="84">
        <v>14.3</v>
      </c>
      <c r="N136" s="85">
        <v>9.22</v>
      </c>
      <c r="O136" s="83">
        <v>0.96</v>
      </c>
      <c r="P136" s="83">
        <v>20</v>
      </c>
      <c r="Q136" s="84">
        <v>294</v>
      </c>
      <c r="R136" s="82" t="s">
        <v>297</v>
      </c>
      <c r="S136" s="85">
        <v>1176</v>
      </c>
    </row>
    <row r="137" spans="1:19" ht="15">
      <c r="A137" s="82" t="s">
        <v>104</v>
      </c>
      <c r="B137" s="82" t="s">
        <v>105</v>
      </c>
      <c r="C137" s="83">
        <v>311026</v>
      </c>
      <c r="D137" s="82" t="s">
        <v>222</v>
      </c>
      <c r="E137" s="82" t="s">
        <v>297</v>
      </c>
      <c r="F137" s="82" t="s">
        <v>297</v>
      </c>
      <c r="G137" s="82" t="s">
        <v>150</v>
      </c>
      <c r="H137" s="82" t="s">
        <v>39</v>
      </c>
      <c r="I137" s="82" t="s">
        <v>41</v>
      </c>
      <c r="J137" s="82" t="s">
        <v>337</v>
      </c>
      <c r="K137" s="84">
        <v>0</v>
      </c>
      <c r="L137" s="84">
        <v>0</v>
      </c>
      <c r="M137" s="84">
        <v>3.4</v>
      </c>
      <c r="N137" s="85">
        <v>2.58</v>
      </c>
      <c r="O137" s="83">
        <v>0.96</v>
      </c>
      <c r="P137" s="83">
        <v>20</v>
      </c>
      <c r="Q137" s="84">
        <v>567</v>
      </c>
      <c r="R137" s="82" t="s">
        <v>297</v>
      </c>
      <c r="S137" s="85">
        <v>776.79</v>
      </c>
    </row>
    <row r="138" spans="1:19" ht="15">
      <c r="A138" s="82" t="s">
        <v>104</v>
      </c>
      <c r="B138" s="82" t="s">
        <v>105</v>
      </c>
      <c r="C138" s="83">
        <v>311026</v>
      </c>
      <c r="D138" s="82" t="s">
        <v>222</v>
      </c>
      <c r="E138" s="82" t="s">
        <v>297</v>
      </c>
      <c r="F138" s="82" t="s">
        <v>297</v>
      </c>
      <c r="G138" s="82" t="s">
        <v>150</v>
      </c>
      <c r="H138" s="82" t="s">
        <v>39</v>
      </c>
      <c r="I138" s="82" t="s">
        <v>41</v>
      </c>
      <c r="J138" s="82" t="s">
        <v>327</v>
      </c>
      <c r="K138" s="84">
        <v>0</v>
      </c>
      <c r="L138" s="84">
        <v>0</v>
      </c>
      <c r="M138" s="84">
        <v>3.4</v>
      </c>
      <c r="N138" s="85">
        <v>2.58</v>
      </c>
      <c r="O138" s="83">
        <v>0.96</v>
      </c>
      <c r="P138" s="83">
        <v>20</v>
      </c>
      <c r="Q138" s="84">
        <v>166</v>
      </c>
      <c r="R138" s="82" t="s">
        <v>297</v>
      </c>
      <c r="S138" s="85">
        <v>332</v>
      </c>
    </row>
    <row r="139" spans="1:19" ht="15">
      <c r="A139" s="82" t="s">
        <v>104</v>
      </c>
      <c r="B139" s="82" t="s">
        <v>105</v>
      </c>
      <c r="C139" s="83">
        <v>311027</v>
      </c>
      <c r="D139" s="82" t="s">
        <v>252</v>
      </c>
      <c r="E139" s="82" t="s">
        <v>297</v>
      </c>
      <c r="F139" s="82" t="s">
        <v>297</v>
      </c>
      <c r="G139" s="82" t="s">
        <v>150</v>
      </c>
      <c r="H139" s="82" t="s">
        <v>39</v>
      </c>
      <c r="I139" s="82" t="s">
        <v>41</v>
      </c>
      <c r="J139" s="82" t="s">
        <v>337</v>
      </c>
      <c r="K139" s="84">
        <v>0</v>
      </c>
      <c r="L139" s="84">
        <v>0</v>
      </c>
      <c r="M139" s="84">
        <v>9.7</v>
      </c>
      <c r="N139" s="85">
        <v>2.58</v>
      </c>
      <c r="O139" s="83">
        <v>0.96</v>
      </c>
      <c r="P139" s="83">
        <v>20</v>
      </c>
      <c r="Q139" s="84">
        <v>399</v>
      </c>
      <c r="R139" s="82" t="s">
        <v>297</v>
      </c>
      <c r="S139" s="85">
        <v>1106.86</v>
      </c>
    </row>
    <row r="140" spans="1:19" ht="15">
      <c r="A140" s="82" t="s">
        <v>104</v>
      </c>
      <c r="B140" s="82" t="s">
        <v>105</v>
      </c>
      <c r="C140" s="83">
        <v>311027</v>
      </c>
      <c r="D140" s="82" t="s">
        <v>252</v>
      </c>
      <c r="E140" s="82" t="s">
        <v>297</v>
      </c>
      <c r="F140" s="82" t="s">
        <v>297</v>
      </c>
      <c r="G140" s="82" t="s">
        <v>150</v>
      </c>
      <c r="H140" s="82" t="s">
        <v>39</v>
      </c>
      <c r="I140" s="82" t="s">
        <v>41</v>
      </c>
      <c r="J140" s="82" t="s">
        <v>327</v>
      </c>
      <c r="K140" s="84">
        <v>0</v>
      </c>
      <c r="L140" s="84">
        <v>0</v>
      </c>
      <c r="M140" s="84">
        <v>9.7</v>
      </c>
      <c r="N140" s="85">
        <v>2.58</v>
      </c>
      <c r="O140" s="83">
        <v>0.96</v>
      </c>
      <c r="P140" s="83">
        <v>20</v>
      </c>
      <c r="Q140" s="84">
        <v>224</v>
      </c>
      <c r="R140" s="82" t="s">
        <v>297</v>
      </c>
      <c r="S140" s="85">
        <v>185.64</v>
      </c>
    </row>
    <row r="141" spans="1:19" ht="15">
      <c r="A141" s="82" t="s">
        <v>104</v>
      </c>
      <c r="B141" s="82" t="s">
        <v>105</v>
      </c>
      <c r="C141" s="83">
        <v>311028</v>
      </c>
      <c r="D141" s="82" t="s">
        <v>155</v>
      </c>
      <c r="E141" s="82" t="s">
        <v>297</v>
      </c>
      <c r="F141" s="82" t="s">
        <v>297</v>
      </c>
      <c r="G141" s="82" t="s">
        <v>149</v>
      </c>
      <c r="H141" s="82" t="s">
        <v>39</v>
      </c>
      <c r="I141" s="82" t="s">
        <v>41</v>
      </c>
      <c r="J141" s="82" t="s">
        <v>327</v>
      </c>
      <c r="K141" s="84">
        <v>0</v>
      </c>
      <c r="L141" s="84">
        <v>0</v>
      </c>
      <c r="M141" s="84">
        <v>2.6</v>
      </c>
      <c r="N141" s="85">
        <v>5.67</v>
      </c>
      <c r="O141" s="83">
        <v>0.96</v>
      </c>
      <c r="P141" s="83">
        <v>20</v>
      </c>
      <c r="Q141" s="84">
        <v>3392</v>
      </c>
      <c r="R141" s="82" t="s">
        <v>297</v>
      </c>
      <c r="S141" s="85">
        <v>6722.37</v>
      </c>
    </row>
    <row r="142" spans="1:19" ht="15">
      <c r="A142" s="82" t="s">
        <v>104</v>
      </c>
      <c r="B142" s="82" t="s">
        <v>105</v>
      </c>
      <c r="C142" s="83">
        <v>311028</v>
      </c>
      <c r="D142" s="82" t="s">
        <v>155</v>
      </c>
      <c r="E142" s="82" t="s">
        <v>297</v>
      </c>
      <c r="F142" s="82" t="s">
        <v>297</v>
      </c>
      <c r="G142" s="82" t="s">
        <v>149</v>
      </c>
      <c r="H142" s="82" t="s">
        <v>39</v>
      </c>
      <c r="I142" s="82" t="s">
        <v>41</v>
      </c>
      <c r="J142" s="82" t="s">
        <v>329</v>
      </c>
      <c r="K142" s="84">
        <v>0</v>
      </c>
      <c r="L142" s="84">
        <v>0</v>
      </c>
      <c r="M142" s="84">
        <v>2.6</v>
      </c>
      <c r="N142" s="85">
        <v>5.67</v>
      </c>
      <c r="O142" s="83">
        <v>0.96</v>
      </c>
      <c r="P142" s="83">
        <v>20</v>
      </c>
      <c r="Q142" s="84">
        <v>106</v>
      </c>
      <c r="R142" s="82" t="s">
        <v>297</v>
      </c>
      <c r="S142" s="85">
        <v>212</v>
      </c>
    </row>
    <row r="143" spans="1:19" ht="15">
      <c r="A143" s="82" t="s">
        <v>104</v>
      </c>
      <c r="B143" s="82" t="s">
        <v>105</v>
      </c>
      <c r="C143" s="83">
        <v>311028</v>
      </c>
      <c r="D143" s="82" t="s">
        <v>155</v>
      </c>
      <c r="E143" s="82" t="s">
        <v>297</v>
      </c>
      <c r="F143" s="82" t="s">
        <v>297</v>
      </c>
      <c r="G143" s="82" t="s">
        <v>149</v>
      </c>
      <c r="H143" s="82" t="s">
        <v>39</v>
      </c>
      <c r="I143" s="82" t="s">
        <v>41</v>
      </c>
      <c r="J143" s="82" t="s">
        <v>330</v>
      </c>
      <c r="K143" s="84">
        <v>0</v>
      </c>
      <c r="L143" s="84">
        <v>0</v>
      </c>
      <c r="M143" s="84">
        <v>2.6</v>
      </c>
      <c r="N143" s="85">
        <v>5.67</v>
      </c>
      <c r="O143" s="83">
        <v>0.96</v>
      </c>
      <c r="P143" s="83">
        <v>20</v>
      </c>
      <c r="Q143" s="84">
        <v>1704</v>
      </c>
      <c r="R143" s="82" t="s">
        <v>297</v>
      </c>
      <c r="S143" s="85">
        <v>3217.82</v>
      </c>
    </row>
    <row r="144" spans="1:19" ht="15">
      <c r="A144" s="82" t="s">
        <v>104</v>
      </c>
      <c r="B144" s="82" t="s">
        <v>105</v>
      </c>
      <c r="C144" s="83">
        <v>311028</v>
      </c>
      <c r="D144" s="82" t="s">
        <v>155</v>
      </c>
      <c r="E144" s="82" t="s">
        <v>297</v>
      </c>
      <c r="F144" s="82" t="s">
        <v>297</v>
      </c>
      <c r="G144" s="82" t="s">
        <v>149</v>
      </c>
      <c r="H144" s="82" t="s">
        <v>39</v>
      </c>
      <c r="I144" s="82" t="s">
        <v>41</v>
      </c>
      <c r="J144" s="82" t="s">
        <v>328</v>
      </c>
      <c r="K144" s="84">
        <v>0</v>
      </c>
      <c r="L144" s="84">
        <v>0</v>
      </c>
      <c r="M144" s="84">
        <v>2.6</v>
      </c>
      <c r="N144" s="85">
        <v>5.67</v>
      </c>
      <c r="O144" s="83">
        <v>0.96</v>
      </c>
      <c r="P144" s="83">
        <v>20</v>
      </c>
      <c r="Q144" s="84">
        <v>231</v>
      </c>
      <c r="R144" s="82" t="s">
        <v>297</v>
      </c>
      <c r="S144" s="85">
        <v>236.88</v>
      </c>
    </row>
    <row r="145" spans="1:19" ht="15">
      <c r="A145" s="82" t="s">
        <v>104</v>
      </c>
      <c r="B145" s="82" t="s">
        <v>105</v>
      </c>
      <c r="C145" s="83">
        <v>311028</v>
      </c>
      <c r="D145" s="82" t="s">
        <v>155</v>
      </c>
      <c r="E145" s="82" t="s">
        <v>297</v>
      </c>
      <c r="F145" s="82" t="s">
        <v>297</v>
      </c>
      <c r="G145" s="82" t="s">
        <v>149</v>
      </c>
      <c r="H145" s="82" t="s">
        <v>39</v>
      </c>
      <c r="I145" s="82" t="s">
        <v>41</v>
      </c>
      <c r="J145" s="82" t="s">
        <v>345</v>
      </c>
      <c r="K145" s="84">
        <v>0</v>
      </c>
      <c r="L145" s="84">
        <v>0</v>
      </c>
      <c r="M145" s="84">
        <v>2.6</v>
      </c>
      <c r="N145" s="85">
        <v>5.67</v>
      </c>
      <c r="O145" s="83">
        <v>0.96</v>
      </c>
      <c r="P145" s="83">
        <v>20</v>
      </c>
      <c r="Q145" s="84">
        <v>40</v>
      </c>
      <c r="R145" s="82" t="s">
        <v>297</v>
      </c>
      <c r="S145" s="85">
        <v>80</v>
      </c>
    </row>
    <row r="146" spans="1:19" ht="15">
      <c r="A146" s="82" t="s">
        <v>104</v>
      </c>
      <c r="B146" s="82" t="s">
        <v>105</v>
      </c>
      <c r="C146" s="83">
        <v>311028</v>
      </c>
      <c r="D146" s="82" t="s">
        <v>155</v>
      </c>
      <c r="E146" s="82" t="s">
        <v>297</v>
      </c>
      <c r="F146" s="82" t="s">
        <v>297</v>
      </c>
      <c r="G146" s="82" t="s">
        <v>149</v>
      </c>
      <c r="H146" s="82" t="s">
        <v>39</v>
      </c>
      <c r="I146" s="82" t="s">
        <v>41</v>
      </c>
      <c r="J146" s="82" t="s">
        <v>332</v>
      </c>
      <c r="K146" s="84">
        <v>0</v>
      </c>
      <c r="L146" s="84">
        <v>0</v>
      </c>
      <c r="M146" s="84">
        <v>2.6</v>
      </c>
      <c r="N146" s="85">
        <v>5.67</v>
      </c>
      <c r="O146" s="83">
        <v>0.96</v>
      </c>
      <c r="P146" s="83">
        <v>20</v>
      </c>
      <c r="Q146" s="84">
        <v>900</v>
      </c>
      <c r="R146" s="82" t="s">
        <v>297</v>
      </c>
      <c r="S146" s="85">
        <v>1591.8</v>
      </c>
    </row>
    <row r="147" spans="1:19" ht="15">
      <c r="A147" s="82" t="s">
        <v>104</v>
      </c>
      <c r="B147" s="82" t="s">
        <v>105</v>
      </c>
      <c r="C147" s="83">
        <v>311028</v>
      </c>
      <c r="D147" s="82" t="s">
        <v>155</v>
      </c>
      <c r="E147" s="82" t="s">
        <v>297</v>
      </c>
      <c r="F147" s="82" t="s">
        <v>297</v>
      </c>
      <c r="G147" s="82" t="s">
        <v>149</v>
      </c>
      <c r="H147" s="82" t="s">
        <v>39</v>
      </c>
      <c r="I147" s="82" t="s">
        <v>41</v>
      </c>
      <c r="J147" s="82" t="s">
        <v>321</v>
      </c>
      <c r="K147" s="84">
        <v>0</v>
      </c>
      <c r="L147" s="84">
        <v>0</v>
      </c>
      <c r="M147" s="84">
        <v>2.6</v>
      </c>
      <c r="N147" s="85">
        <v>5.67</v>
      </c>
      <c r="O147" s="83">
        <v>0.96</v>
      </c>
      <c r="P147" s="83">
        <v>20</v>
      </c>
      <c r="Q147" s="84">
        <v>2010</v>
      </c>
      <c r="R147" s="82" t="s">
        <v>297</v>
      </c>
      <c r="S147" s="85">
        <v>4020</v>
      </c>
    </row>
    <row r="148" spans="1:19" ht="15">
      <c r="A148" s="82" t="s">
        <v>104</v>
      </c>
      <c r="B148" s="82" t="s">
        <v>105</v>
      </c>
      <c r="C148" s="83">
        <v>311028</v>
      </c>
      <c r="D148" s="82" t="s">
        <v>155</v>
      </c>
      <c r="E148" s="82" t="s">
        <v>297</v>
      </c>
      <c r="F148" s="82" t="s">
        <v>297</v>
      </c>
      <c r="G148" s="82" t="s">
        <v>149</v>
      </c>
      <c r="H148" s="82" t="s">
        <v>39</v>
      </c>
      <c r="I148" s="82" t="s">
        <v>41</v>
      </c>
      <c r="J148" s="82" t="s">
        <v>337</v>
      </c>
      <c r="K148" s="84">
        <v>0</v>
      </c>
      <c r="L148" s="84">
        <v>0</v>
      </c>
      <c r="M148" s="84">
        <v>2.6</v>
      </c>
      <c r="N148" s="85">
        <v>5.67</v>
      </c>
      <c r="O148" s="83">
        <v>0.96</v>
      </c>
      <c r="P148" s="83">
        <v>20</v>
      </c>
      <c r="Q148" s="84">
        <v>1302</v>
      </c>
      <c r="R148" s="82" t="s">
        <v>297</v>
      </c>
      <c r="S148" s="85">
        <v>2445.72</v>
      </c>
    </row>
    <row r="149" spans="1:19" ht="15">
      <c r="A149" s="82" t="s">
        <v>104</v>
      </c>
      <c r="B149" s="82" t="s">
        <v>105</v>
      </c>
      <c r="C149" s="83">
        <v>311029</v>
      </c>
      <c r="D149" s="82" t="s">
        <v>158</v>
      </c>
      <c r="E149" s="82" t="s">
        <v>297</v>
      </c>
      <c r="F149" s="82" t="s">
        <v>297</v>
      </c>
      <c r="G149" s="82" t="s">
        <v>149</v>
      </c>
      <c r="H149" s="82" t="s">
        <v>39</v>
      </c>
      <c r="I149" s="82" t="s">
        <v>41</v>
      </c>
      <c r="J149" s="82" t="s">
        <v>330</v>
      </c>
      <c r="K149" s="84">
        <v>0</v>
      </c>
      <c r="L149" s="84">
        <v>0</v>
      </c>
      <c r="M149" s="84">
        <v>13.4</v>
      </c>
      <c r="N149" s="85">
        <v>5.67</v>
      </c>
      <c r="O149" s="83">
        <v>0.96</v>
      </c>
      <c r="P149" s="83">
        <v>20</v>
      </c>
      <c r="Q149" s="84">
        <v>2240</v>
      </c>
      <c r="R149" s="82" t="s">
        <v>297</v>
      </c>
      <c r="S149" s="85">
        <v>4740.24</v>
      </c>
    </row>
    <row r="150" spans="1:19" ht="15">
      <c r="A150" s="82" t="s">
        <v>104</v>
      </c>
      <c r="B150" s="82" t="s">
        <v>105</v>
      </c>
      <c r="C150" s="83">
        <v>311029</v>
      </c>
      <c r="D150" s="82" t="s">
        <v>158</v>
      </c>
      <c r="E150" s="82" t="s">
        <v>297</v>
      </c>
      <c r="F150" s="82" t="s">
        <v>297</v>
      </c>
      <c r="G150" s="82" t="s">
        <v>149</v>
      </c>
      <c r="H150" s="82" t="s">
        <v>39</v>
      </c>
      <c r="I150" s="82" t="s">
        <v>41</v>
      </c>
      <c r="J150" s="82" t="s">
        <v>321</v>
      </c>
      <c r="K150" s="84">
        <v>0</v>
      </c>
      <c r="L150" s="84">
        <v>0</v>
      </c>
      <c r="M150" s="84">
        <v>13.4</v>
      </c>
      <c r="N150" s="85">
        <v>5.67</v>
      </c>
      <c r="O150" s="83">
        <v>0.96</v>
      </c>
      <c r="P150" s="83">
        <v>20</v>
      </c>
      <c r="Q150" s="84">
        <v>501</v>
      </c>
      <c r="R150" s="82" t="s">
        <v>297</v>
      </c>
      <c r="S150" s="85">
        <v>1503</v>
      </c>
    </row>
    <row r="151" spans="1:19" ht="15">
      <c r="A151" s="82" t="s">
        <v>104</v>
      </c>
      <c r="B151" s="82" t="s">
        <v>105</v>
      </c>
      <c r="C151" s="83">
        <v>311029</v>
      </c>
      <c r="D151" s="82" t="s">
        <v>158</v>
      </c>
      <c r="E151" s="82" t="s">
        <v>297</v>
      </c>
      <c r="F151" s="82" t="s">
        <v>297</v>
      </c>
      <c r="G151" s="82" t="s">
        <v>149</v>
      </c>
      <c r="H151" s="82" t="s">
        <v>39</v>
      </c>
      <c r="I151" s="82" t="s">
        <v>41</v>
      </c>
      <c r="J151" s="82" t="s">
        <v>337</v>
      </c>
      <c r="K151" s="84">
        <v>0</v>
      </c>
      <c r="L151" s="84">
        <v>0</v>
      </c>
      <c r="M151" s="84">
        <v>13.4</v>
      </c>
      <c r="N151" s="85">
        <v>5.67</v>
      </c>
      <c r="O151" s="83">
        <v>0.96</v>
      </c>
      <c r="P151" s="83">
        <v>20</v>
      </c>
      <c r="Q151" s="84">
        <v>4802</v>
      </c>
      <c r="R151" s="82" t="s">
        <v>297</v>
      </c>
      <c r="S151" s="85">
        <v>12921.9</v>
      </c>
    </row>
    <row r="152" spans="1:19" ht="15">
      <c r="A152" s="82" t="s">
        <v>104</v>
      </c>
      <c r="B152" s="82" t="s">
        <v>105</v>
      </c>
      <c r="C152" s="83">
        <v>311029</v>
      </c>
      <c r="D152" s="82" t="s">
        <v>158</v>
      </c>
      <c r="E152" s="82" t="s">
        <v>297</v>
      </c>
      <c r="F152" s="82" t="s">
        <v>297</v>
      </c>
      <c r="G152" s="82" t="s">
        <v>149</v>
      </c>
      <c r="H152" s="82" t="s">
        <v>39</v>
      </c>
      <c r="I152" s="82" t="s">
        <v>41</v>
      </c>
      <c r="J152" s="82" t="s">
        <v>342</v>
      </c>
      <c r="K152" s="84">
        <v>0</v>
      </c>
      <c r="L152" s="84">
        <v>0</v>
      </c>
      <c r="M152" s="84">
        <v>13.4</v>
      </c>
      <c r="N152" s="85">
        <v>5.67</v>
      </c>
      <c r="O152" s="83">
        <v>0.96</v>
      </c>
      <c r="P152" s="83">
        <v>20</v>
      </c>
      <c r="Q152" s="84">
        <v>430</v>
      </c>
      <c r="R152" s="82" t="s">
        <v>297</v>
      </c>
      <c r="S152" s="85">
        <v>1290</v>
      </c>
    </row>
    <row r="153" spans="1:19" ht="15">
      <c r="A153" s="82" t="s">
        <v>104</v>
      </c>
      <c r="B153" s="82" t="s">
        <v>105</v>
      </c>
      <c r="C153" s="83">
        <v>311029</v>
      </c>
      <c r="D153" s="82" t="s">
        <v>158</v>
      </c>
      <c r="E153" s="82" t="s">
        <v>297</v>
      </c>
      <c r="F153" s="82" t="s">
        <v>297</v>
      </c>
      <c r="G153" s="82" t="s">
        <v>149</v>
      </c>
      <c r="H153" s="82" t="s">
        <v>39</v>
      </c>
      <c r="I153" s="82" t="s">
        <v>41</v>
      </c>
      <c r="J153" s="82" t="s">
        <v>332</v>
      </c>
      <c r="K153" s="84">
        <v>0</v>
      </c>
      <c r="L153" s="84">
        <v>0</v>
      </c>
      <c r="M153" s="84">
        <v>13.4</v>
      </c>
      <c r="N153" s="85">
        <v>5.67</v>
      </c>
      <c r="O153" s="83">
        <v>0.96</v>
      </c>
      <c r="P153" s="83">
        <v>20</v>
      </c>
      <c r="Q153" s="84">
        <v>80</v>
      </c>
      <c r="R153" s="82" t="s">
        <v>297</v>
      </c>
      <c r="S153" s="85">
        <v>211.91</v>
      </c>
    </row>
    <row r="154" spans="1:19" ht="15">
      <c r="A154" s="82" t="s">
        <v>104</v>
      </c>
      <c r="B154" s="82" t="s">
        <v>105</v>
      </c>
      <c r="C154" s="83">
        <v>311029</v>
      </c>
      <c r="D154" s="82" t="s">
        <v>158</v>
      </c>
      <c r="E154" s="82" t="s">
        <v>297</v>
      </c>
      <c r="F154" s="82" t="s">
        <v>297</v>
      </c>
      <c r="G154" s="82" t="s">
        <v>149</v>
      </c>
      <c r="H154" s="82" t="s">
        <v>39</v>
      </c>
      <c r="I154" s="82" t="s">
        <v>41</v>
      </c>
      <c r="J154" s="82" t="s">
        <v>323</v>
      </c>
      <c r="K154" s="84">
        <v>0</v>
      </c>
      <c r="L154" s="84">
        <v>0</v>
      </c>
      <c r="M154" s="84">
        <v>13.4</v>
      </c>
      <c r="N154" s="85">
        <v>5.67</v>
      </c>
      <c r="O154" s="83">
        <v>0.96</v>
      </c>
      <c r="P154" s="83">
        <v>20</v>
      </c>
      <c r="Q154" s="84">
        <v>600</v>
      </c>
      <c r="R154" s="82" t="s">
        <v>297</v>
      </c>
      <c r="S154" s="85">
        <v>1800</v>
      </c>
    </row>
    <row r="155" spans="1:19" ht="15">
      <c r="A155" s="82" t="s">
        <v>104</v>
      </c>
      <c r="B155" s="82" t="s">
        <v>105</v>
      </c>
      <c r="C155" s="83">
        <v>311029</v>
      </c>
      <c r="D155" s="82" t="s">
        <v>158</v>
      </c>
      <c r="E155" s="82" t="s">
        <v>297</v>
      </c>
      <c r="F155" s="82" t="s">
        <v>297</v>
      </c>
      <c r="G155" s="82" t="s">
        <v>149</v>
      </c>
      <c r="H155" s="82" t="s">
        <v>39</v>
      </c>
      <c r="I155" s="82" t="s">
        <v>41</v>
      </c>
      <c r="J155" s="82" t="s">
        <v>327</v>
      </c>
      <c r="K155" s="84">
        <v>0</v>
      </c>
      <c r="L155" s="84">
        <v>0</v>
      </c>
      <c r="M155" s="84">
        <v>13.4</v>
      </c>
      <c r="N155" s="85">
        <v>5.67</v>
      </c>
      <c r="O155" s="83">
        <v>0.96</v>
      </c>
      <c r="P155" s="83">
        <v>20</v>
      </c>
      <c r="Q155" s="84">
        <v>190</v>
      </c>
      <c r="R155" s="82" t="s">
        <v>297</v>
      </c>
      <c r="S155" s="85">
        <v>570</v>
      </c>
    </row>
    <row r="156" spans="1:19" ht="15">
      <c r="A156" s="82" t="s">
        <v>104</v>
      </c>
      <c r="B156" s="82" t="s">
        <v>105</v>
      </c>
      <c r="C156" s="83">
        <v>311029</v>
      </c>
      <c r="D156" s="82" t="s">
        <v>158</v>
      </c>
      <c r="E156" s="82" t="s">
        <v>297</v>
      </c>
      <c r="F156" s="82" t="s">
        <v>297</v>
      </c>
      <c r="G156" s="82" t="s">
        <v>149</v>
      </c>
      <c r="H156" s="82" t="s">
        <v>39</v>
      </c>
      <c r="I156" s="82" t="s">
        <v>41</v>
      </c>
      <c r="J156" s="82" t="s">
        <v>328</v>
      </c>
      <c r="K156" s="84">
        <v>0</v>
      </c>
      <c r="L156" s="84">
        <v>0</v>
      </c>
      <c r="M156" s="84">
        <v>13.4</v>
      </c>
      <c r="N156" s="85">
        <v>5.67</v>
      </c>
      <c r="O156" s="83">
        <v>0.96</v>
      </c>
      <c r="P156" s="83">
        <v>20</v>
      </c>
      <c r="Q156" s="84">
        <v>12</v>
      </c>
      <c r="R156" s="82" t="s">
        <v>297</v>
      </c>
      <c r="S156" s="85">
        <v>36</v>
      </c>
    </row>
    <row r="157" spans="1:19" ht="15">
      <c r="A157" s="82" t="s">
        <v>104</v>
      </c>
      <c r="B157" s="82" t="s">
        <v>105</v>
      </c>
      <c r="C157" s="83">
        <v>311029</v>
      </c>
      <c r="D157" s="82" t="s">
        <v>158</v>
      </c>
      <c r="E157" s="82" t="s">
        <v>297</v>
      </c>
      <c r="F157" s="82" t="s">
        <v>297</v>
      </c>
      <c r="G157" s="82" t="s">
        <v>149</v>
      </c>
      <c r="H157" s="82" t="s">
        <v>39</v>
      </c>
      <c r="I157" s="82" t="s">
        <v>41</v>
      </c>
      <c r="J157" s="82" t="s">
        <v>334</v>
      </c>
      <c r="K157" s="84">
        <v>0</v>
      </c>
      <c r="L157" s="84">
        <v>0</v>
      </c>
      <c r="M157" s="84">
        <v>13.4</v>
      </c>
      <c r="N157" s="85">
        <v>5.67</v>
      </c>
      <c r="O157" s="83">
        <v>0.96</v>
      </c>
      <c r="P157" s="83">
        <v>20</v>
      </c>
      <c r="Q157" s="84">
        <v>86</v>
      </c>
      <c r="R157" s="82" t="s">
        <v>297</v>
      </c>
      <c r="S157" s="85">
        <v>258</v>
      </c>
    </row>
    <row r="158" spans="1:19" ht="38.25">
      <c r="A158" s="82" t="s">
        <v>104</v>
      </c>
      <c r="B158" s="82" t="s">
        <v>105</v>
      </c>
      <c r="C158" s="83">
        <v>311032</v>
      </c>
      <c r="D158" s="82" t="s">
        <v>347</v>
      </c>
      <c r="E158" s="82" t="s">
        <v>348</v>
      </c>
      <c r="F158" s="82" t="s">
        <v>349</v>
      </c>
      <c r="G158" s="82" t="s">
        <v>163</v>
      </c>
      <c r="H158" s="82" t="s">
        <v>39</v>
      </c>
      <c r="I158" s="82" t="s">
        <v>40</v>
      </c>
      <c r="J158" s="82" t="s">
        <v>330</v>
      </c>
      <c r="K158" s="84">
        <v>0</v>
      </c>
      <c r="L158" s="84">
        <v>0</v>
      </c>
      <c r="M158" s="84">
        <v>69.75</v>
      </c>
      <c r="N158" s="85">
        <v>764.9162</v>
      </c>
      <c r="O158" s="83">
        <v>0.96</v>
      </c>
      <c r="P158" s="83">
        <v>10</v>
      </c>
      <c r="Q158" s="84">
        <v>3</v>
      </c>
      <c r="R158" s="82" t="s">
        <v>297</v>
      </c>
      <c r="S158" s="85">
        <v>225</v>
      </c>
    </row>
    <row r="159" spans="1:19" ht="38.25">
      <c r="A159" s="82" t="s">
        <v>104</v>
      </c>
      <c r="B159" s="82" t="s">
        <v>105</v>
      </c>
      <c r="C159" s="83">
        <v>311032</v>
      </c>
      <c r="D159" s="82" t="s">
        <v>347</v>
      </c>
      <c r="E159" s="82" t="s">
        <v>348</v>
      </c>
      <c r="F159" s="82" t="s">
        <v>349</v>
      </c>
      <c r="G159" s="82" t="s">
        <v>163</v>
      </c>
      <c r="H159" s="82" t="s">
        <v>39</v>
      </c>
      <c r="I159" s="82" t="s">
        <v>40</v>
      </c>
      <c r="J159" s="82" t="s">
        <v>331</v>
      </c>
      <c r="K159" s="84">
        <v>0</v>
      </c>
      <c r="L159" s="84">
        <v>0</v>
      </c>
      <c r="M159" s="84">
        <v>69.75</v>
      </c>
      <c r="N159" s="85">
        <v>764.9162</v>
      </c>
      <c r="O159" s="83">
        <v>0.96</v>
      </c>
      <c r="P159" s="83">
        <v>10</v>
      </c>
      <c r="Q159" s="84">
        <v>1</v>
      </c>
      <c r="R159" s="82" t="s">
        <v>297</v>
      </c>
      <c r="S159" s="85">
        <v>75</v>
      </c>
    </row>
    <row r="160" spans="1:19" ht="15">
      <c r="A160" s="82" t="s">
        <v>104</v>
      </c>
      <c r="B160" s="82" t="s">
        <v>105</v>
      </c>
      <c r="C160" s="83">
        <v>311033</v>
      </c>
      <c r="D160" s="82" t="s">
        <v>212</v>
      </c>
      <c r="E160" s="82" t="s">
        <v>297</v>
      </c>
      <c r="F160" s="82" t="s">
        <v>297</v>
      </c>
      <c r="G160" s="82" t="s">
        <v>159</v>
      </c>
      <c r="H160" s="82" t="s">
        <v>39</v>
      </c>
      <c r="I160" s="82" t="s">
        <v>40</v>
      </c>
      <c r="J160" s="82" t="s">
        <v>331</v>
      </c>
      <c r="K160" s="84">
        <v>0</v>
      </c>
      <c r="L160" s="84">
        <v>0</v>
      </c>
      <c r="M160" s="84">
        <v>139</v>
      </c>
      <c r="N160" s="85">
        <v>223</v>
      </c>
      <c r="O160" s="83">
        <v>0.96</v>
      </c>
      <c r="P160" s="83">
        <v>15</v>
      </c>
      <c r="Q160" s="84">
        <v>25</v>
      </c>
      <c r="R160" s="82" t="s">
        <v>297</v>
      </c>
      <c r="S160" s="85">
        <v>2500</v>
      </c>
    </row>
    <row r="161" spans="1:19" ht="15">
      <c r="A161" s="82" t="s">
        <v>104</v>
      </c>
      <c r="B161" s="82" t="s">
        <v>105</v>
      </c>
      <c r="C161" s="83">
        <v>311033</v>
      </c>
      <c r="D161" s="82" t="s">
        <v>212</v>
      </c>
      <c r="E161" s="82" t="s">
        <v>297</v>
      </c>
      <c r="F161" s="82" t="s">
        <v>297</v>
      </c>
      <c r="G161" s="82" t="s">
        <v>159</v>
      </c>
      <c r="H161" s="82" t="s">
        <v>39</v>
      </c>
      <c r="I161" s="82" t="s">
        <v>40</v>
      </c>
      <c r="J161" s="82" t="s">
        <v>334</v>
      </c>
      <c r="K161" s="84">
        <v>0</v>
      </c>
      <c r="L161" s="84">
        <v>0</v>
      </c>
      <c r="M161" s="84">
        <v>139</v>
      </c>
      <c r="N161" s="85">
        <v>223</v>
      </c>
      <c r="O161" s="83">
        <v>0.96</v>
      </c>
      <c r="P161" s="83">
        <v>15</v>
      </c>
      <c r="Q161" s="84">
        <v>9</v>
      </c>
      <c r="R161" s="82" t="s">
        <v>297</v>
      </c>
      <c r="S161" s="85">
        <v>900</v>
      </c>
    </row>
    <row r="162" spans="1:19" ht="15">
      <c r="A162" s="82" t="s">
        <v>104</v>
      </c>
      <c r="B162" s="82" t="s">
        <v>105</v>
      </c>
      <c r="C162" s="83">
        <v>311033</v>
      </c>
      <c r="D162" s="82" t="s">
        <v>212</v>
      </c>
      <c r="E162" s="82" t="s">
        <v>297</v>
      </c>
      <c r="F162" s="82" t="s">
        <v>297</v>
      </c>
      <c r="G162" s="82" t="s">
        <v>159</v>
      </c>
      <c r="H162" s="82" t="s">
        <v>39</v>
      </c>
      <c r="I162" s="82" t="s">
        <v>40</v>
      </c>
      <c r="J162" s="82" t="s">
        <v>330</v>
      </c>
      <c r="K162" s="84">
        <v>0</v>
      </c>
      <c r="L162" s="84">
        <v>0</v>
      </c>
      <c r="M162" s="84">
        <v>139</v>
      </c>
      <c r="N162" s="85">
        <v>223</v>
      </c>
      <c r="O162" s="83">
        <v>0.96</v>
      </c>
      <c r="P162" s="83">
        <v>15</v>
      </c>
      <c r="Q162" s="84">
        <v>24376</v>
      </c>
      <c r="R162" s="82" t="s">
        <v>297</v>
      </c>
      <c r="S162" s="85">
        <v>2398985.99</v>
      </c>
    </row>
    <row r="163" spans="1:19" ht="15">
      <c r="A163" s="82" t="s">
        <v>104</v>
      </c>
      <c r="B163" s="82" t="s">
        <v>105</v>
      </c>
      <c r="C163" s="83">
        <v>311033</v>
      </c>
      <c r="D163" s="82" t="s">
        <v>212</v>
      </c>
      <c r="E163" s="82" t="s">
        <v>297</v>
      </c>
      <c r="F163" s="82" t="s">
        <v>297</v>
      </c>
      <c r="G163" s="82" t="s">
        <v>159</v>
      </c>
      <c r="H163" s="82" t="s">
        <v>39</v>
      </c>
      <c r="I163" s="82" t="s">
        <v>40</v>
      </c>
      <c r="J163" s="82" t="s">
        <v>322</v>
      </c>
      <c r="K163" s="84">
        <v>0</v>
      </c>
      <c r="L163" s="84">
        <v>0</v>
      </c>
      <c r="M163" s="84">
        <v>139</v>
      </c>
      <c r="N163" s="85">
        <v>223</v>
      </c>
      <c r="O163" s="83">
        <v>0.96</v>
      </c>
      <c r="P163" s="83">
        <v>15</v>
      </c>
      <c r="Q163" s="84">
        <v>40</v>
      </c>
      <c r="R163" s="82" t="s">
        <v>297</v>
      </c>
      <c r="S163" s="85">
        <v>4000</v>
      </c>
    </row>
    <row r="164" spans="1:19" ht="15">
      <c r="A164" s="82" t="s">
        <v>104</v>
      </c>
      <c r="B164" s="82" t="s">
        <v>105</v>
      </c>
      <c r="C164" s="83">
        <v>311033</v>
      </c>
      <c r="D164" s="82" t="s">
        <v>212</v>
      </c>
      <c r="E164" s="82" t="s">
        <v>297</v>
      </c>
      <c r="F164" s="82" t="s">
        <v>297</v>
      </c>
      <c r="G164" s="82" t="s">
        <v>159</v>
      </c>
      <c r="H164" s="82" t="s">
        <v>39</v>
      </c>
      <c r="I164" s="82" t="s">
        <v>40</v>
      </c>
      <c r="J164" s="82" t="s">
        <v>327</v>
      </c>
      <c r="K164" s="84">
        <v>0</v>
      </c>
      <c r="L164" s="84">
        <v>0</v>
      </c>
      <c r="M164" s="84">
        <v>139</v>
      </c>
      <c r="N164" s="85">
        <v>223</v>
      </c>
      <c r="O164" s="83">
        <v>0.96</v>
      </c>
      <c r="P164" s="83">
        <v>15</v>
      </c>
      <c r="Q164" s="84">
        <v>93</v>
      </c>
      <c r="R164" s="82" t="s">
        <v>297</v>
      </c>
      <c r="S164" s="85">
        <v>8870</v>
      </c>
    </row>
    <row r="165" spans="1:19" ht="15">
      <c r="A165" s="82" t="s">
        <v>104</v>
      </c>
      <c r="B165" s="82" t="s">
        <v>105</v>
      </c>
      <c r="C165" s="83">
        <v>311033</v>
      </c>
      <c r="D165" s="82" t="s">
        <v>212</v>
      </c>
      <c r="E165" s="82" t="s">
        <v>297</v>
      </c>
      <c r="F165" s="82" t="s">
        <v>297</v>
      </c>
      <c r="G165" s="82" t="s">
        <v>159</v>
      </c>
      <c r="H165" s="82" t="s">
        <v>39</v>
      </c>
      <c r="I165" s="82" t="s">
        <v>40</v>
      </c>
      <c r="J165" s="82" t="s">
        <v>326</v>
      </c>
      <c r="K165" s="84">
        <v>0</v>
      </c>
      <c r="L165" s="84">
        <v>0</v>
      </c>
      <c r="M165" s="84">
        <v>139</v>
      </c>
      <c r="N165" s="85">
        <v>223</v>
      </c>
      <c r="O165" s="83">
        <v>0.96</v>
      </c>
      <c r="P165" s="83">
        <v>15</v>
      </c>
      <c r="Q165" s="84">
        <v>14</v>
      </c>
      <c r="R165" s="82" t="s">
        <v>297</v>
      </c>
      <c r="S165" s="85">
        <v>1379</v>
      </c>
    </row>
    <row r="166" spans="1:19" ht="15">
      <c r="A166" s="82" t="s">
        <v>104</v>
      </c>
      <c r="B166" s="82" t="s">
        <v>105</v>
      </c>
      <c r="C166" s="83">
        <v>311033</v>
      </c>
      <c r="D166" s="82" t="s">
        <v>212</v>
      </c>
      <c r="E166" s="82" t="s">
        <v>297</v>
      </c>
      <c r="F166" s="82" t="s">
        <v>297</v>
      </c>
      <c r="G166" s="82" t="s">
        <v>159</v>
      </c>
      <c r="H166" s="82" t="s">
        <v>39</v>
      </c>
      <c r="I166" s="82" t="s">
        <v>40</v>
      </c>
      <c r="J166" s="82" t="s">
        <v>345</v>
      </c>
      <c r="K166" s="84">
        <v>0</v>
      </c>
      <c r="L166" s="84">
        <v>0</v>
      </c>
      <c r="M166" s="84">
        <v>139</v>
      </c>
      <c r="N166" s="85">
        <v>223</v>
      </c>
      <c r="O166" s="83">
        <v>0.96</v>
      </c>
      <c r="P166" s="83">
        <v>15</v>
      </c>
      <c r="Q166" s="84">
        <v>1</v>
      </c>
      <c r="R166" s="82" t="s">
        <v>297</v>
      </c>
      <c r="S166" s="85">
        <v>100</v>
      </c>
    </row>
    <row r="167" spans="1:19" ht="15">
      <c r="A167" s="82" t="s">
        <v>104</v>
      </c>
      <c r="B167" s="82" t="s">
        <v>105</v>
      </c>
      <c r="C167" s="83">
        <v>311033</v>
      </c>
      <c r="D167" s="82" t="s">
        <v>212</v>
      </c>
      <c r="E167" s="82" t="s">
        <v>297</v>
      </c>
      <c r="F167" s="82" t="s">
        <v>297</v>
      </c>
      <c r="G167" s="82" t="s">
        <v>159</v>
      </c>
      <c r="H167" s="82" t="s">
        <v>39</v>
      </c>
      <c r="I167" s="82" t="s">
        <v>40</v>
      </c>
      <c r="J167" s="82" t="s">
        <v>323</v>
      </c>
      <c r="K167" s="84">
        <v>0</v>
      </c>
      <c r="L167" s="84">
        <v>0</v>
      </c>
      <c r="M167" s="84">
        <v>139</v>
      </c>
      <c r="N167" s="85">
        <v>223</v>
      </c>
      <c r="O167" s="83">
        <v>0.96</v>
      </c>
      <c r="P167" s="83">
        <v>15</v>
      </c>
      <c r="Q167" s="84">
        <v>30</v>
      </c>
      <c r="R167" s="82" t="s">
        <v>297</v>
      </c>
      <c r="S167" s="85">
        <v>3000</v>
      </c>
    </row>
    <row r="168" spans="1:19" ht="15">
      <c r="A168" s="82" t="s">
        <v>104</v>
      </c>
      <c r="B168" s="82" t="s">
        <v>105</v>
      </c>
      <c r="C168" s="83">
        <v>311033</v>
      </c>
      <c r="D168" s="82" t="s">
        <v>212</v>
      </c>
      <c r="E168" s="82" t="s">
        <v>297</v>
      </c>
      <c r="F168" s="82" t="s">
        <v>297</v>
      </c>
      <c r="G168" s="82" t="s">
        <v>159</v>
      </c>
      <c r="H168" s="82" t="s">
        <v>39</v>
      </c>
      <c r="I168" s="82" t="s">
        <v>40</v>
      </c>
      <c r="J168" s="82" t="s">
        <v>332</v>
      </c>
      <c r="K168" s="84">
        <v>0</v>
      </c>
      <c r="L168" s="84">
        <v>0</v>
      </c>
      <c r="M168" s="84">
        <v>139</v>
      </c>
      <c r="N168" s="85">
        <v>223</v>
      </c>
      <c r="O168" s="83">
        <v>0.96</v>
      </c>
      <c r="P168" s="83">
        <v>15</v>
      </c>
      <c r="Q168" s="84">
        <v>193</v>
      </c>
      <c r="R168" s="82" t="s">
        <v>297</v>
      </c>
      <c r="S168" s="85">
        <v>19174</v>
      </c>
    </row>
    <row r="169" spans="1:19" ht="15">
      <c r="A169" s="82" t="s">
        <v>104</v>
      </c>
      <c r="B169" s="82" t="s">
        <v>105</v>
      </c>
      <c r="C169" s="83">
        <v>311033</v>
      </c>
      <c r="D169" s="82" t="s">
        <v>212</v>
      </c>
      <c r="E169" s="82" t="s">
        <v>297</v>
      </c>
      <c r="F169" s="82" t="s">
        <v>297</v>
      </c>
      <c r="G169" s="82" t="s">
        <v>159</v>
      </c>
      <c r="H169" s="82" t="s">
        <v>39</v>
      </c>
      <c r="I169" s="82" t="s">
        <v>40</v>
      </c>
      <c r="J169" s="82" t="s">
        <v>342</v>
      </c>
      <c r="K169" s="84">
        <v>0</v>
      </c>
      <c r="L169" s="84">
        <v>0</v>
      </c>
      <c r="M169" s="84">
        <v>139</v>
      </c>
      <c r="N169" s="85">
        <v>223</v>
      </c>
      <c r="O169" s="83">
        <v>0.96</v>
      </c>
      <c r="P169" s="83">
        <v>15</v>
      </c>
      <c r="Q169" s="84">
        <v>6</v>
      </c>
      <c r="R169" s="82" t="s">
        <v>297</v>
      </c>
      <c r="S169" s="85">
        <v>600</v>
      </c>
    </row>
    <row r="170" spans="1:19" ht="15">
      <c r="A170" s="82" t="s">
        <v>104</v>
      </c>
      <c r="B170" s="82" t="s">
        <v>105</v>
      </c>
      <c r="C170" s="83">
        <v>311033</v>
      </c>
      <c r="D170" s="82" t="s">
        <v>212</v>
      </c>
      <c r="E170" s="82" t="s">
        <v>297</v>
      </c>
      <c r="F170" s="82" t="s">
        <v>297</v>
      </c>
      <c r="G170" s="82" t="s">
        <v>159</v>
      </c>
      <c r="H170" s="82" t="s">
        <v>39</v>
      </c>
      <c r="I170" s="82" t="s">
        <v>40</v>
      </c>
      <c r="J170" s="82" t="s">
        <v>337</v>
      </c>
      <c r="K170" s="84">
        <v>0</v>
      </c>
      <c r="L170" s="84">
        <v>0</v>
      </c>
      <c r="M170" s="84">
        <v>139</v>
      </c>
      <c r="N170" s="85">
        <v>223</v>
      </c>
      <c r="O170" s="83">
        <v>0.96</v>
      </c>
      <c r="P170" s="83">
        <v>15</v>
      </c>
      <c r="Q170" s="84">
        <v>107</v>
      </c>
      <c r="R170" s="82" t="s">
        <v>297</v>
      </c>
      <c r="S170" s="85">
        <v>10586</v>
      </c>
    </row>
    <row r="171" spans="1:19" ht="15">
      <c r="A171" s="82" t="s">
        <v>104</v>
      </c>
      <c r="B171" s="82" t="s">
        <v>105</v>
      </c>
      <c r="C171" s="83">
        <v>311033</v>
      </c>
      <c r="D171" s="82" t="s">
        <v>212</v>
      </c>
      <c r="E171" s="82" t="s">
        <v>297</v>
      </c>
      <c r="F171" s="82" t="s">
        <v>297</v>
      </c>
      <c r="G171" s="82" t="s">
        <v>159</v>
      </c>
      <c r="H171" s="82" t="s">
        <v>39</v>
      </c>
      <c r="I171" s="82" t="s">
        <v>40</v>
      </c>
      <c r="J171" s="82" t="s">
        <v>328</v>
      </c>
      <c r="K171" s="84">
        <v>0</v>
      </c>
      <c r="L171" s="84">
        <v>0</v>
      </c>
      <c r="M171" s="84">
        <v>139</v>
      </c>
      <c r="N171" s="85">
        <v>223</v>
      </c>
      <c r="O171" s="83">
        <v>0.96</v>
      </c>
      <c r="P171" s="83">
        <v>15</v>
      </c>
      <c r="Q171" s="84">
        <v>3</v>
      </c>
      <c r="R171" s="82" t="s">
        <v>297</v>
      </c>
      <c r="S171" s="85">
        <v>300</v>
      </c>
    </row>
    <row r="172" spans="1:19" ht="15">
      <c r="A172" s="82" t="s">
        <v>104</v>
      </c>
      <c r="B172" s="82" t="s">
        <v>105</v>
      </c>
      <c r="C172" s="83">
        <v>311034</v>
      </c>
      <c r="D172" s="82" t="s">
        <v>350</v>
      </c>
      <c r="E172" s="82" t="s">
        <v>297</v>
      </c>
      <c r="F172" s="82" t="s">
        <v>297</v>
      </c>
      <c r="G172" s="82" t="s">
        <v>159</v>
      </c>
      <c r="H172" s="82" t="s">
        <v>36</v>
      </c>
      <c r="I172" s="82" t="s">
        <v>40</v>
      </c>
      <c r="J172" s="82" t="s">
        <v>342</v>
      </c>
      <c r="K172" s="84">
        <v>0</v>
      </c>
      <c r="L172" s="84">
        <v>0</v>
      </c>
      <c r="M172" s="84">
        <v>638</v>
      </c>
      <c r="N172" s="85">
        <v>180</v>
      </c>
      <c r="O172" s="83">
        <v>0.96</v>
      </c>
      <c r="P172" s="83">
        <v>15</v>
      </c>
      <c r="Q172" s="84">
        <v>85</v>
      </c>
      <c r="R172" s="82" t="s">
        <v>297</v>
      </c>
      <c r="S172" s="85">
        <v>8500</v>
      </c>
    </row>
    <row r="173" spans="1:19" ht="15">
      <c r="A173" s="82" t="s">
        <v>104</v>
      </c>
      <c r="B173" s="82" t="s">
        <v>105</v>
      </c>
      <c r="C173" s="83">
        <v>311034</v>
      </c>
      <c r="D173" s="82" t="s">
        <v>350</v>
      </c>
      <c r="E173" s="82" t="s">
        <v>297</v>
      </c>
      <c r="F173" s="82" t="s">
        <v>297</v>
      </c>
      <c r="G173" s="82" t="s">
        <v>159</v>
      </c>
      <c r="H173" s="82" t="s">
        <v>36</v>
      </c>
      <c r="I173" s="82" t="s">
        <v>40</v>
      </c>
      <c r="J173" s="82" t="s">
        <v>330</v>
      </c>
      <c r="K173" s="84">
        <v>0</v>
      </c>
      <c r="L173" s="84">
        <v>0</v>
      </c>
      <c r="M173" s="84">
        <v>638</v>
      </c>
      <c r="N173" s="85">
        <v>180</v>
      </c>
      <c r="O173" s="83">
        <v>0.96</v>
      </c>
      <c r="P173" s="83">
        <v>15</v>
      </c>
      <c r="Q173" s="84">
        <v>25</v>
      </c>
      <c r="R173" s="82" t="s">
        <v>297</v>
      </c>
      <c r="S173" s="85">
        <v>2380</v>
      </c>
    </row>
    <row r="174" spans="1:19" ht="15">
      <c r="A174" s="82" t="s">
        <v>104</v>
      </c>
      <c r="B174" s="82" t="s">
        <v>105</v>
      </c>
      <c r="C174" s="83">
        <v>311035</v>
      </c>
      <c r="D174" s="82" t="s">
        <v>223</v>
      </c>
      <c r="E174" s="82" t="s">
        <v>297</v>
      </c>
      <c r="F174" s="82" t="s">
        <v>297</v>
      </c>
      <c r="G174" s="82" t="s">
        <v>159</v>
      </c>
      <c r="H174" s="82" t="s">
        <v>36</v>
      </c>
      <c r="I174" s="82" t="s">
        <v>40</v>
      </c>
      <c r="J174" s="82" t="s">
        <v>337</v>
      </c>
      <c r="K174" s="84">
        <v>0</v>
      </c>
      <c r="L174" s="84">
        <v>0</v>
      </c>
      <c r="M174" s="84">
        <v>2342</v>
      </c>
      <c r="N174" s="85">
        <v>223</v>
      </c>
      <c r="O174" s="83">
        <v>0.96</v>
      </c>
      <c r="P174" s="83">
        <v>15</v>
      </c>
      <c r="Q174" s="84">
        <v>185</v>
      </c>
      <c r="R174" s="82" t="s">
        <v>297</v>
      </c>
      <c r="S174" s="85">
        <v>18457</v>
      </c>
    </row>
    <row r="175" spans="1:19" ht="15">
      <c r="A175" s="82" t="s">
        <v>104</v>
      </c>
      <c r="B175" s="82" t="s">
        <v>105</v>
      </c>
      <c r="C175" s="83">
        <v>311035</v>
      </c>
      <c r="D175" s="82" t="s">
        <v>223</v>
      </c>
      <c r="E175" s="82" t="s">
        <v>297</v>
      </c>
      <c r="F175" s="82" t="s">
        <v>297</v>
      </c>
      <c r="G175" s="82" t="s">
        <v>159</v>
      </c>
      <c r="H175" s="82" t="s">
        <v>36</v>
      </c>
      <c r="I175" s="82" t="s">
        <v>40</v>
      </c>
      <c r="J175" s="82" t="s">
        <v>330</v>
      </c>
      <c r="K175" s="84">
        <v>0</v>
      </c>
      <c r="L175" s="84">
        <v>0</v>
      </c>
      <c r="M175" s="84">
        <v>2342</v>
      </c>
      <c r="N175" s="85">
        <v>223</v>
      </c>
      <c r="O175" s="83">
        <v>0.96</v>
      </c>
      <c r="P175" s="83">
        <v>15</v>
      </c>
      <c r="Q175" s="84">
        <v>88</v>
      </c>
      <c r="R175" s="82" t="s">
        <v>297</v>
      </c>
      <c r="S175" s="85">
        <v>8800</v>
      </c>
    </row>
    <row r="176" spans="1:19" ht="15">
      <c r="A176" s="82" t="s">
        <v>104</v>
      </c>
      <c r="B176" s="82" t="s">
        <v>105</v>
      </c>
      <c r="C176" s="83">
        <v>311035</v>
      </c>
      <c r="D176" s="82" t="s">
        <v>223</v>
      </c>
      <c r="E176" s="82" t="s">
        <v>297</v>
      </c>
      <c r="F176" s="82" t="s">
        <v>297</v>
      </c>
      <c r="G176" s="82" t="s">
        <v>159</v>
      </c>
      <c r="H176" s="82" t="s">
        <v>36</v>
      </c>
      <c r="I176" s="82" t="s">
        <v>40</v>
      </c>
      <c r="J176" s="82" t="s">
        <v>342</v>
      </c>
      <c r="K176" s="84">
        <v>0</v>
      </c>
      <c r="L176" s="84">
        <v>0</v>
      </c>
      <c r="M176" s="84">
        <v>2342</v>
      </c>
      <c r="N176" s="85">
        <v>223</v>
      </c>
      <c r="O176" s="83">
        <v>0.96</v>
      </c>
      <c r="P176" s="83">
        <v>15</v>
      </c>
      <c r="Q176" s="84">
        <v>467</v>
      </c>
      <c r="R176" s="82" t="s">
        <v>297</v>
      </c>
      <c r="S176" s="85">
        <v>46700</v>
      </c>
    </row>
    <row r="177" spans="1:19" ht="15">
      <c r="A177" s="82" t="s">
        <v>104</v>
      </c>
      <c r="B177" s="82" t="s">
        <v>105</v>
      </c>
      <c r="C177" s="83">
        <v>311035</v>
      </c>
      <c r="D177" s="82" t="s">
        <v>223</v>
      </c>
      <c r="E177" s="82" t="s">
        <v>297</v>
      </c>
      <c r="F177" s="82" t="s">
        <v>297</v>
      </c>
      <c r="G177" s="82" t="s">
        <v>159</v>
      </c>
      <c r="H177" s="82" t="s">
        <v>36</v>
      </c>
      <c r="I177" s="82" t="s">
        <v>40</v>
      </c>
      <c r="J177" s="82" t="s">
        <v>332</v>
      </c>
      <c r="K177" s="84">
        <v>0</v>
      </c>
      <c r="L177" s="84">
        <v>0</v>
      </c>
      <c r="M177" s="84">
        <v>2342</v>
      </c>
      <c r="N177" s="85">
        <v>223</v>
      </c>
      <c r="O177" s="83">
        <v>0.96</v>
      </c>
      <c r="P177" s="83">
        <v>15</v>
      </c>
      <c r="Q177" s="84">
        <v>210</v>
      </c>
      <c r="R177" s="82" t="s">
        <v>297</v>
      </c>
      <c r="S177" s="85">
        <v>20380</v>
      </c>
    </row>
    <row r="178" spans="1:19" ht="25.5">
      <c r="A178" s="82" t="s">
        <v>104</v>
      </c>
      <c r="B178" s="82" t="s">
        <v>105</v>
      </c>
      <c r="C178" s="83">
        <v>311036</v>
      </c>
      <c r="D178" s="82" t="s">
        <v>253</v>
      </c>
      <c r="E178" s="82" t="s">
        <v>297</v>
      </c>
      <c r="F178" s="82" t="s">
        <v>297</v>
      </c>
      <c r="G178" s="82" t="s">
        <v>159</v>
      </c>
      <c r="H178" s="82" t="s">
        <v>39</v>
      </c>
      <c r="I178" s="82" t="s">
        <v>40</v>
      </c>
      <c r="J178" s="82" t="s">
        <v>332</v>
      </c>
      <c r="K178" s="84">
        <v>0</v>
      </c>
      <c r="L178" s="84">
        <v>0</v>
      </c>
      <c r="M178" s="84">
        <v>139</v>
      </c>
      <c r="N178" s="85">
        <v>77</v>
      </c>
      <c r="O178" s="83">
        <v>0.96</v>
      </c>
      <c r="P178" s="83">
        <v>6</v>
      </c>
      <c r="Q178" s="84">
        <v>95</v>
      </c>
      <c r="R178" s="82" t="s">
        <v>297</v>
      </c>
      <c r="S178" s="85">
        <v>9488</v>
      </c>
    </row>
    <row r="179" spans="1:19" ht="25.5">
      <c r="A179" s="82" t="s">
        <v>104</v>
      </c>
      <c r="B179" s="82" t="s">
        <v>105</v>
      </c>
      <c r="C179" s="83">
        <v>311036</v>
      </c>
      <c r="D179" s="82" t="s">
        <v>253</v>
      </c>
      <c r="E179" s="82" t="s">
        <v>297</v>
      </c>
      <c r="F179" s="82" t="s">
        <v>297</v>
      </c>
      <c r="G179" s="82" t="s">
        <v>159</v>
      </c>
      <c r="H179" s="82" t="s">
        <v>39</v>
      </c>
      <c r="I179" s="82" t="s">
        <v>40</v>
      </c>
      <c r="J179" s="82" t="s">
        <v>330</v>
      </c>
      <c r="K179" s="84">
        <v>0</v>
      </c>
      <c r="L179" s="84">
        <v>0</v>
      </c>
      <c r="M179" s="84">
        <v>139</v>
      </c>
      <c r="N179" s="85">
        <v>77</v>
      </c>
      <c r="O179" s="83">
        <v>0.96</v>
      </c>
      <c r="P179" s="83">
        <v>6</v>
      </c>
      <c r="Q179" s="84">
        <v>3241</v>
      </c>
      <c r="R179" s="82" t="s">
        <v>297</v>
      </c>
      <c r="S179" s="85">
        <v>322710.94</v>
      </c>
    </row>
    <row r="180" spans="1:19" ht="25.5">
      <c r="A180" s="82" t="s">
        <v>104</v>
      </c>
      <c r="B180" s="82" t="s">
        <v>105</v>
      </c>
      <c r="C180" s="83">
        <v>311037</v>
      </c>
      <c r="D180" s="82" t="s">
        <v>254</v>
      </c>
      <c r="E180" s="82" t="s">
        <v>297</v>
      </c>
      <c r="F180" s="82" t="s">
        <v>297</v>
      </c>
      <c r="G180" s="82" t="s">
        <v>159</v>
      </c>
      <c r="H180" s="82" t="s">
        <v>39</v>
      </c>
      <c r="I180" s="82" t="s">
        <v>40</v>
      </c>
      <c r="J180" s="82" t="s">
        <v>328</v>
      </c>
      <c r="K180" s="84">
        <v>0</v>
      </c>
      <c r="L180" s="84">
        <v>0</v>
      </c>
      <c r="M180" s="84">
        <v>638</v>
      </c>
      <c r="N180" s="85">
        <v>180</v>
      </c>
      <c r="O180" s="83">
        <v>0.96</v>
      </c>
      <c r="P180" s="83">
        <v>6</v>
      </c>
      <c r="Q180" s="84">
        <v>1</v>
      </c>
      <c r="R180" s="82" t="s">
        <v>297</v>
      </c>
      <c r="S180" s="85">
        <v>100</v>
      </c>
    </row>
    <row r="181" spans="1:19" ht="25.5">
      <c r="A181" s="82" t="s">
        <v>104</v>
      </c>
      <c r="B181" s="82" t="s">
        <v>105</v>
      </c>
      <c r="C181" s="83">
        <v>311037</v>
      </c>
      <c r="D181" s="82" t="s">
        <v>254</v>
      </c>
      <c r="E181" s="82" t="s">
        <v>297</v>
      </c>
      <c r="F181" s="82" t="s">
        <v>297</v>
      </c>
      <c r="G181" s="82" t="s">
        <v>159</v>
      </c>
      <c r="H181" s="82" t="s">
        <v>39</v>
      </c>
      <c r="I181" s="82" t="s">
        <v>40</v>
      </c>
      <c r="J181" s="82" t="s">
        <v>322</v>
      </c>
      <c r="K181" s="84">
        <v>0</v>
      </c>
      <c r="L181" s="84">
        <v>0</v>
      </c>
      <c r="M181" s="84">
        <v>638</v>
      </c>
      <c r="N181" s="85">
        <v>180</v>
      </c>
      <c r="O181" s="83">
        <v>0.96</v>
      </c>
      <c r="P181" s="83">
        <v>6</v>
      </c>
      <c r="Q181" s="84">
        <v>10</v>
      </c>
      <c r="R181" s="82" t="s">
        <v>297</v>
      </c>
      <c r="S181" s="85">
        <v>1000</v>
      </c>
    </row>
    <row r="182" spans="1:19" ht="25.5">
      <c r="A182" s="82" t="s">
        <v>104</v>
      </c>
      <c r="B182" s="82" t="s">
        <v>105</v>
      </c>
      <c r="C182" s="83">
        <v>311037</v>
      </c>
      <c r="D182" s="82" t="s">
        <v>254</v>
      </c>
      <c r="E182" s="82" t="s">
        <v>297</v>
      </c>
      <c r="F182" s="82" t="s">
        <v>297</v>
      </c>
      <c r="G182" s="82" t="s">
        <v>159</v>
      </c>
      <c r="H182" s="82" t="s">
        <v>39</v>
      </c>
      <c r="I182" s="82" t="s">
        <v>40</v>
      </c>
      <c r="J182" s="82" t="s">
        <v>327</v>
      </c>
      <c r="K182" s="84">
        <v>0</v>
      </c>
      <c r="L182" s="84">
        <v>0</v>
      </c>
      <c r="M182" s="84">
        <v>638</v>
      </c>
      <c r="N182" s="85">
        <v>180</v>
      </c>
      <c r="O182" s="83">
        <v>0.96</v>
      </c>
      <c r="P182" s="83">
        <v>6</v>
      </c>
      <c r="Q182" s="84">
        <v>2</v>
      </c>
      <c r="R182" s="82" t="s">
        <v>297</v>
      </c>
      <c r="S182" s="85">
        <v>200</v>
      </c>
    </row>
    <row r="183" spans="1:19" ht="25.5">
      <c r="A183" s="82" t="s">
        <v>104</v>
      </c>
      <c r="B183" s="82" t="s">
        <v>105</v>
      </c>
      <c r="C183" s="83">
        <v>311037</v>
      </c>
      <c r="D183" s="82" t="s">
        <v>254</v>
      </c>
      <c r="E183" s="82" t="s">
        <v>297</v>
      </c>
      <c r="F183" s="82" t="s">
        <v>297</v>
      </c>
      <c r="G183" s="82" t="s">
        <v>159</v>
      </c>
      <c r="H183" s="82" t="s">
        <v>39</v>
      </c>
      <c r="I183" s="82" t="s">
        <v>40</v>
      </c>
      <c r="J183" s="82" t="s">
        <v>331</v>
      </c>
      <c r="K183" s="84">
        <v>0</v>
      </c>
      <c r="L183" s="84">
        <v>0</v>
      </c>
      <c r="M183" s="84">
        <v>638</v>
      </c>
      <c r="N183" s="85">
        <v>180</v>
      </c>
      <c r="O183" s="83">
        <v>0.96</v>
      </c>
      <c r="P183" s="83">
        <v>6</v>
      </c>
      <c r="Q183" s="84">
        <v>2</v>
      </c>
      <c r="R183" s="82" t="s">
        <v>297</v>
      </c>
      <c r="S183" s="85">
        <v>200</v>
      </c>
    </row>
    <row r="184" spans="1:19" ht="25.5">
      <c r="A184" s="82" t="s">
        <v>104</v>
      </c>
      <c r="B184" s="82" t="s">
        <v>105</v>
      </c>
      <c r="C184" s="83">
        <v>311037</v>
      </c>
      <c r="D184" s="82" t="s">
        <v>254</v>
      </c>
      <c r="E184" s="82" t="s">
        <v>297</v>
      </c>
      <c r="F184" s="82" t="s">
        <v>297</v>
      </c>
      <c r="G184" s="82" t="s">
        <v>159</v>
      </c>
      <c r="H184" s="82" t="s">
        <v>39</v>
      </c>
      <c r="I184" s="82" t="s">
        <v>40</v>
      </c>
      <c r="J184" s="82" t="s">
        <v>345</v>
      </c>
      <c r="K184" s="84">
        <v>0</v>
      </c>
      <c r="L184" s="84">
        <v>0</v>
      </c>
      <c r="M184" s="84">
        <v>638</v>
      </c>
      <c r="N184" s="85">
        <v>180</v>
      </c>
      <c r="O184" s="83">
        <v>0.96</v>
      </c>
      <c r="P184" s="83">
        <v>6</v>
      </c>
      <c r="Q184" s="84">
        <v>20</v>
      </c>
      <c r="R184" s="82" t="s">
        <v>297</v>
      </c>
      <c r="S184" s="85">
        <v>2000</v>
      </c>
    </row>
    <row r="185" spans="1:19" ht="25.5">
      <c r="A185" s="82" t="s">
        <v>104</v>
      </c>
      <c r="B185" s="82" t="s">
        <v>105</v>
      </c>
      <c r="C185" s="83">
        <v>311037</v>
      </c>
      <c r="D185" s="82" t="s">
        <v>254</v>
      </c>
      <c r="E185" s="82" t="s">
        <v>297</v>
      </c>
      <c r="F185" s="82" t="s">
        <v>297</v>
      </c>
      <c r="G185" s="82" t="s">
        <v>159</v>
      </c>
      <c r="H185" s="82" t="s">
        <v>39</v>
      </c>
      <c r="I185" s="82" t="s">
        <v>40</v>
      </c>
      <c r="J185" s="82" t="s">
        <v>330</v>
      </c>
      <c r="K185" s="84">
        <v>0</v>
      </c>
      <c r="L185" s="84">
        <v>0</v>
      </c>
      <c r="M185" s="84">
        <v>638</v>
      </c>
      <c r="N185" s="85">
        <v>180</v>
      </c>
      <c r="O185" s="83">
        <v>0.96</v>
      </c>
      <c r="P185" s="83">
        <v>6</v>
      </c>
      <c r="Q185" s="84">
        <v>19</v>
      </c>
      <c r="R185" s="82" t="s">
        <v>297</v>
      </c>
      <c r="S185" s="85">
        <v>1900</v>
      </c>
    </row>
    <row r="186" spans="1:19" ht="15">
      <c r="A186" s="82" t="s">
        <v>104</v>
      </c>
      <c r="B186" s="82" t="s">
        <v>105</v>
      </c>
      <c r="C186" s="83">
        <v>311038</v>
      </c>
      <c r="D186" s="82" t="s">
        <v>255</v>
      </c>
      <c r="E186" s="82" t="s">
        <v>297</v>
      </c>
      <c r="F186" s="82" t="s">
        <v>297</v>
      </c>
      <c r="G186" s="82" t="s">
        <v>159</v>
      </c>
      <c r="H186" s="82" t="s">
        <v>39</v>
      </c>
      <c r="I186" s="82" t="s">
        <v>40</v>
      </c>
      <c r="J186" s="82" t="s">
        <v>337</v>
      </c>
      <c r="K186" s="84">
        <v>0</v>
      </c>
      <c r="L186" s="84">
        <v>0</v>
      </c>
      <c r="M186" s="84">
        <v>2342</v>
      </c>
      <c r="N186" s="85">
        <v>223</v>
      </c>
      <c r="O186" s="83">
        <v>0.96</v>
      </c>
      <c r="P186" s="83">
        <v>6</v>
      </c>
      <c r="Q186" s="84">
        <v>72</v>
      </c>
      <c r="R186" s="82" t="s">
        <v>297</v>
      </c>
      <c r="S186" s="85">
        <v>12283.8</v>
      </c>
    </row>
    <row r="187" spans="1:19" ht="15">
      <c r="A187" s="82" t="s">
        <v>104</v>
      </c>
      <c r="B187" s="82" t="s">
        <v>105</v>
      </c>
      <c r="C187" s="83">
        <v>311038</v>
      </c>
      <c r="D187" s="82" t="s">
        <v>255</v>
      </c>
      <c r="E187" s="82" t="s">
        <v>297</v>
      </c>
      <c r="F187" s="82" t="s">
        <v>297</v>
      </c>
      <c r="G187" s="82" t="s">
        <v>159</v>
      </c>
      <c r="H187" s="82" t="s">
        <v>39</v>
      </c>
      <c r="I187" s="82" t="s">
        <v>40</v>
      </c>
      <c r="J187" s="82" t="s">
        <v>342</v>
      </c>
      <c r="K187" s="84">
        <v>0</v>
      </c>
      <c r="L187" s="84">
        <v>0</v>
      </c>
      <c r="M187" s="84">
        <v>2342</v>
      </c>
      <c r="N187" s="85">
        <v>223</v>
      </c>
      <c r="O187" s="83">
        <v>0.96</v>
      </c>
      <c r="P187" s="83">
        <v>6</v>
      </c>
      <c r="Q187" s="84">
        <v>232</v>
      </c>
      <c r="R187" s="82" t="s">
        <v>297</v>
      </c>
      <c r="S187" s="85">
        <v>46171.56</v>
      </c>
    </row>
    <row r="188" spans="1:19" ht="15">
      <c r="A188" s="82" t="s">
        <v>104</v>
      </c>
      <c r="B188" s="82" t="s">
        <v>105</v>
      </c>
      <c r="C188" s="83">
        <v>311038</v>
      </c>
      <c r="D188" s="82" t="s">
        <v>255</v>
      </c>
      <c r="E188" s="82" t="s">
        <v>297</v>
      </c>
      <c r="F188" s="82" t="s">
        <v>297</v>
      </c>
      <c r="G188" s="82" t="s">
        <v>159</v>
      </c>
      <c r="H188" s="82" t="s">
        <v>39</v>
      </c>
      <c r="I188" s="82" t="s">
        <v>40</v>
      </c>
      <c r="J188" s="82" t="s">
        <v>332</v>
      </c>
      <c r="K188" s="84">
        <v>0</v>
      </c>
      <c r="L188" s="84">
        <v>0</v>
      </c>
      <c r="M188" s="84">
        <v>2342</v>
      </c>
      <c r="N188" s="85">
        <v>223</v>
      </c>
      <c r="O188" s="83">
        <v>0.96</v>
      </c>
      <c r="P188" s="83">
        <v>6</v>
      </c>
      <c r="Q188" s="84">
        <v>66</v>
      </c>
      <c r="R188" s="82" t="s">
        <v>297</v>
      </c>
      <c r="S188" s="85">
        <v>12658.01</v>
      </c>
    </row>
    <row r="189" spans="1:19" ht="15">
      <c r="A189" s="82" t="s">
        <v>104</v>
      </c>
      <c r="B189" s="82" t="s">
        <v>105</v>
      </c>
      <c r="C189" s="83">
        <v>311039</v>
      </c>
      <c r="D189" s="82" t="s">
        <v>351</v>
      </c>
      <c r="E189" s="82" t="s">
        <v>297</v>
      </c>
      <c r="F189" s="82" t="s">
        <v>297</v>
      </c>
      <c r="G189" s="82" t="s">
        <v>149</v>
      </c>
      <c r="H189" s="82" t="s">
        <v>39</v>
      </c>
      <c r="I189" s="82" t="s">
        <v>40</v>
      </c>
      <c r="J189" s="82" t="s">
        <v>330</v>
      </c>
      <c r="K189" s="84">
        <v>0</v>
      </c>
      <c r="L189" s="84">
        <v>0</v>
      </c>
      <c r="M189" s="84">
        <v>2.8</v>
      </c>
      <c r="N189" s="85">
        <v>13.85</v>
      </c>
      <c r="O189" s="83">
        <v>0.96</v>
      </c>
      <c r="P189" s="83">
        <v>20</v>
      </c>
      <c r="Q189" s="84">
        <v>120</v>
      </c>
      <c r="R189" s="82" t="s">
        <v>297</v>
      </c>
      <c r="S189" s="85">
        <v>126</v>
      </c>
    </row>
    <row r="190" spans="1:19" ht="15">
      <c r="A190" s="82" t="s">
        <v>104</v>
      </c>
      <c r="B190" s="82" t="s">
        <v>105</v>
      </c>
      <c r="C190" s="83">
        <v>311040</v>
      </c>
      <c r="D190" s="82" t="s">
        <v>256</v>
      </c>
      <c r="E190" s="82" t="s">
        <v>297</v>
      </c>
      <c r="F190" s="82" t="s">
        <v>297</v>
      </c>
      <c r="G190" s="82" t="s">
        <v>149</v>
      </c>
      <c r="H190" s="82" t="s">
        <v>39</v>
      </c>
      <c r="I190" s="82" t="s">
        <v>40</v>
      </c>
      <c r="J190" s="82" t="s">
        <v>330</v>
      </c>
      <c r="K190" s="84">
        <v>0</v>
      </c>
      <c r="L190" s="84">
        <v>0</v>
      </c>
      <c r="M190" s="84">
        <v>18</v>
      </c>
      <c r="N190" s="85">
        <v>16.33</v>
      </c>
      <c r="O190" s="83">
        <v>0.83</v>
      </c>
      <c r="P190" s="83">
        <v>20</v>
      </c>
      <c r="Q190" s="84">
        <v>980</v>
      </c>
      <c r="R190" s="82" t="s">
        <v>297</v>
      </c>
      <c r="S190" s="85">
        <v>1831</v>
      </c>
    </row>
    <row r="191" spans="1:19" ht="15">
      <c r="A191" s="82" t="s">
        <v>104</v>
      </c>
      <c r="B191" s="82" t="s">
        <v>105</v>
      </c>
      <c r="C191" s="83">
        <v>311040</v>
      </c>
      <c r="D191" s="82" t="s">
        <v>256</v>
      </c>
      <c r="E191" s="82" t="s">
        <v>297</v>
      </c>
      <c r="F191" s="82" t="s">
        <v>297</v>
      </c>
      <c r="G191" s="82" t="s">
        <v>149</v>
      </c>
      <c r="H191" s="82" t="s">
        <v>39</v>
      </c>
      <c r="I191" s="82" t="s">
        <v>40</v>
      </c>
      <c r="J191" s="82" t="s">
        <v>332</v>
      </c>
      <c r="K191" s="84">
        <v>0</v>
      </c>
      <c r="L191" s="84">
        <v>0</v>
      </c>
      <c r="M191" s="84">
        <v>18</v>
      </c>
      <c r="N191" s="85">
        <v>16.33</v>
      </c>
      <c r="O191" s="83">
        <v>0.83</v>
      </c>
      <c r="P191" s="83">
        <v>20</v>
      </c>
      <c r="Q191" s="84">
        <v>1714</v>
      </c>
      <c r="R191" s="82" t="s">
        <v>297</v>
      </c>
      <c r="S191" s="85">
        <v>3428</v>
      </c>
    </row>
    <row r="192" spans="1:19" ht="15">
      <c r="A192" s="82" t="s">
        <v>104</v>
      </c>
      <c r="B192" s="82" t="s">
        <v>105</v>
      </c>
      <c r="C192" s="83">
        <v>311040</v>
      </c>
      <c r="D192" s="82" t="s">
        <v>256</v>
      </c>
      <c r="E192" s="82" t="s">
        <v>297</v>
      </c>
      <c r="F192" s="82" t="s">
        <v>297</v>
      </c>
      <c r="G192" s="82" t="s">
        <v>149</v>
      </c>
      <c r="H192" s="82" t="s">
        <v>39</v>
      </c>
      <c r="I192" s="82" t="s">
        <v>40</v>
      </c>
      <c r="J192" s="82" t="s">
        <v>337</v>
      </c>
      <c r="K192" s="84">
        <v>0</v>
      </c>
      <c r="L192" s="84">
        <v>0</v>
      </c>
      <c r="M192" s="84">
        <v>18</v>
      </c>
      <c r="N192" s="85">
        <v>16.33</v>
      </c>
      <c r="O192" s="83">
        <v>0.83</v>
      </c>
      <c r="P192" s="83">
        <v>20</v>
      </c>
      <c r="Q192" s="84">
        <v>438</v>
      </c>
      <c r="R192" s="82" t="s">
        <v>297</v>
      </c>
      <c r="S192" s="85">
        <v>854.22</v>
      </c>
    </row>
    <row r="193" spans="1:19" ht="15">
      <c r="A193" s="82" t="s">
        <v>104</v>
      </c>
      <c r="B193" s="82" t="s">
        <v>105</v>
      </c>
      <c r="C193" s="83">
        <v>311040</v>
      </c>
      <c r="D193" s="82" t="s">
        <v>256</v>
      </c>
      <c r="E193" s="82" t="s">
        <v>297</v>
      </c>
      <c r="F193" s="82" t="s">
        <v>297</v>
      </c>
      <c r="G193" s="82" t="s">
        <v>149</v>
      </c>
      <c r="H193" s="82" t="s">
        <v>39</v>
      </c>
      <c r="I193" s="82" t="s">
        <v>40</v>
      </c>
      <c r="J193" s="82" t="s">
        <v>321</v>
      </c>
      <c r="K193" s="84">
        <v>0</v>
      </c>
      <c r="L193" s="84">
        <v>0</v>
      </c>
      <c r="M193" s="84">
        <v>18</v>
      </c>
      <c r="N193" s="85">
        <v>16.33</v>
      </c>
      <c r="O193" s="83">
        <v>0.83</v>
      </c>
      <c r="P193" s="83">
        <v>20</v>
      </c>
      <c r="Q193" s="84">
        <v>2892</v>
      </c>
      <c r="R193" s="82" t="s">
        <v>297</v>
      </c>
      <c r="S193" s="85">
        <v>5784</v>
      </c>
    </row>
    <row r="194" spans="1:19" ht="15">
      <c r="A194" s="82" t="s">
        <v>104</v>
      </c>
      <c r="B194" s="82" t="s">
        <v>105</v>
      </c>
      <c r="C194" s="83">
        <v>311041</v>
      </c>
      <c r="D194" s="82" t="s">
        <v>257</v>
      </c>
      <c r="E194" s="82" t="s">
        <v>297</v>
      </c>
      <c r="F194" s="82" t="s">
        <v>297</v>
      </c>
      <c r="G194" s="82" t="s">
        <v>149</v>
      </c>
      <c r="H194" s="82" t="s">
        <v>39</v>
      </c>
      <c r="I194" s="82" t="s">
        <v>40</v>
      </c>
      <c r="J194" s="82" t="s">
        <v>330</v>
      </c>
      <c r="K194" s="84">
        <v>0</v>
      </c>
      <c r="L194" s="84">
        <v>0</v>
      </c>
      <c r="M194" s="84">
        <v>6.1</v>
      </c>
      <c r="N194" s="85">
        <v>14.37</v>
      </c>
      <c r="O194" s="83">
        <v>0.96</v>
      </c>
      <c r="P194" s="83">
        <v>20</v>
      </c>
      <c r="Q194" s="84">
        <v>940</v>
      </c>
      <c r="R194" s="82" t="s">
        <v>297</v>
      </c>
      <c r="S194" s="85">
        <v>1884.4</v>
      </c>
    </row>
    <row r="195" spans="1:19" ht="15">
      <c r="A195" s="82" t="s">
        <v>104</v>
      </c>
      <c r="B195" s="82" t="s">
        <v>105</v>
      </c>
      <c r="C195" s="83">
        <v>311042</v>
      </c>
      <c r="D195" s="82" t="s">
        <v>258</v>
      </c>
      <c r="E195" s="82" t="s">
        <v>297</v>
      </c>
      <c r="F195" s="82" t="s">
        <v>297</v>
      </c>
      <c r="G195" s="82" t="s">
        <v>149</v>
      </c>
      <c r="H195" s="82" t="s">
        <v>39</v>
      </c>
      <c r="I195" s="82" t="s">
        <v>40</v>
      </c>
      <c r="J195" s="82" t="s">
        <v>330</v>
      </c>
      <c r="K195" s="84">
        <v>0</v>
      </c>
      <c r="L195" s="84">
        <v>0</v>
      </c>
      <c r="M195" s="84">
        <v>40</v>
      </c>
      <c r="N195" s="85">
        <v>16.57</v>
      </c>
      <c r="O195" s="83">
        <v>0.96</v>
      </c>
      <c r="P195" s="83">
        <v>20</v>
      </c>
      <c r="Q195" s="84">
        <v>552</v>
      </c>
      <c r="R195" s="82" t="s">
        <v>297</v>
      </c>
      <c r="S195" s="85">
        <v>888.12</v>
      </c>
    </row>
    <row r="196" spans="1:19" ht="15">
      <c r="A196" s="82" t="s">
        <v>104</v>
      </c>
      <c r="B196" s="82" t="s">
        <v>105</v>
      </c>
      <c r="C196" s="83">
        <v>311043</v>
      </c>
      <c r="D196" s="82" t="s">
        <v>352</v>
      </c>
      <c r="E196" s="82" t="s">
        <v>297</v>
      </c>
      <c r="F196" s="82" t="s">
        <v>297</v>
      </c>
      <c r="G196" s="82" t="s">
        <v>149</v>
      </c>
      <c r="H196" s="82" t="s">
        <v>36</v>
      </c>
      <c r="I196" s="82" t="s">
        <v>40</v>
      </c>
      <c r="J196" s="82" t="s">
        <v>337</v>
      </c>
      <c r="K196" s="84">
        <v>0</v>
      </c>
      <c r="L196" s="84">
        <v>0</v>
      </c>
      <c r="M196" s="84">
        <v>9.6</v>
      </c>
      <c r="N196" s="85">
        <v>14.37</v>
      </c>
      <c r="O196" s="83">
        <v>0.96</v>
      </c>
      <c r="P196" s="83">
        <v>20</v>
      </c>
      <c r="Q196" s="84">
        <v>222</v>
      </c>
      <c r="R196" s="82" t="s">
        <v>297</v>
      </c>
      <c r="S196" s="85">
        <v>666</v>
      </c>
    </row>
    <row r="197" spans="1:19" ht="15">
      <c r="A197" s="82" t="s">
        <v>104</v>
      </c>
      <c r="B197" s="82" t="s">
        <v>105</v>
      </c>
      <c r="C197" s="83">
        <v>311043</v>
      </c>
      <c r="D197" s="82" t="s">
        <v>352</v>
      </c>
      <c r="E197" s="82" t="s">
        <v>297</v>
      </c>
      <c r="F197" s="82" t="s">
        <v>297</v>
      </c>
      <c r="G197" s="82" t="s">
        <v>149</v>
      </c>
      <c r="H197" s="82" t="s">
        <v>36</v>
      </c>
      <c r="I197" s="82" t="s">
        <v>40</v>
      </c>
      <c r="J197" s="82" t="s">
        <v>342</v>
      </c>
      <c r="K197" s="84">
        <v>0</v>
      </c>
      <c r="L197" s="84">
        <v>0</v>
      </c>
      <c r="M197" s="84">
        <v>9.6</v>
      </c>
      <c r="N197" s="85">
        <v>14.37</v>
      </c>
      <c r="O197" s="83">
        <v>0.96</v>
      </c>
      <c r="P197" s="83">
        <v>20</v>
      </c>
      <c r="Q197" s="84">
        <v>100</v>
      </c>
      <c r="R197" s="82" t="s">
        <v>297</v>
      </c>
      <c r="S197" s="85">
        <v>300</v>
      </c>
    </row>
    <row r="198" spans="1:19" ht="15">
      <c r="A198" s="82" t="s">
        <v>104</v>
      </c>
      <c r="B198" s="82" t="s">
        <v>105</v>
      </c>
      <c r="C198" s="83">
        <v>311043</v>
      </c>
      <c r="D198" s="82" t="s">
        <v>352</v>
      </c>
      <c r="E198" s="82" t="s">
        <v>297</v>
      </c>
      <c r="F198" s="82" t="s">
        <v>297</v>
      </c>
      <c r="G198" s="82" t="s">
        <v>149</v>
      </c>
      <c r="H198" s="82" t="s">
        <v>36</v>
      </c>
      <c r="I198" s="82" t="s">
        <v>40</v>
      </c>
      <c r="J198" s="82" t="s">
        <v>332</v>
      </c>
      <c r="K198" s="84">
        <v>0</v>
      </c>
      <c r="L198" s="84">
        <v>0</v>
      </c>
      <c r="M198" s="84">
        <v>9.6</v>
      </c>
      <c r="N198" s="85">
        <v>14.37</v>
      </c>
      <c r="O198" s="83">
        <v>0.96</v>
      </c>
      <c r="P198" s="83">
        <v>20</v>
      </c>
      <c r="Q198" s="84">
        <v>75</v>
      </c>
      <c r="R198" s="82" t="s">
        <v>297</v>
      </c>
      <c r="S198" s="85">
        <v>225</v>
      </c>
    </row>
    <row r="199" spans="1:19" ht="15">
      <c r="A199" s="82" t="s">
        <v>104</v>
      </c>
      <c r="B199" s="82" t="s">
        <v>105</v>
      </c>
      <c r="C199" s="83">
        <v>311043</v>
      </c>
      <c r="D199" s="82" t="s">
        <v>352</v>
      </c>
      <c r="E199" s="82" t="s">
        <v>297</v>
      </c>
      <c r="F199" s="82" t="s">
        <v>297</v>
      </c>
      <c r="G199" s="82" t="s">
        <v>149</v>
      </c>
      <c r="H199" s="82" t="s">
        <v>36</v>
      </c>
      <c r="I199" s="82" t="s">
        <v>40</v>
      </c>
      <c r="J199" s="82" t="s">
        <v>330</v>
      </c>
      <c r="K199" s="84">
        <v>0</v>
      </c>
      <c r="L199" s="84">
        <v>0</v>
      </c>
      <c r="M199" s="84">
        <v>9.6</v>
      </c>
      <c r="N199" s="85">
        <v>14.37</v>
      </c>
      <c r="O199" s="83">
        <v>0.96</v>
      </c>
      <c r="P199" s="83">
        <v>20</v>
      </c>
      <c r="Q199" s="84">
        <v>5217</v>
      </c>
      <c r="R199" s="82" t="s">
        <v>297</v>
      </c>
      <c r="S199" s="85">
        <v>15074.28</v>
      </c>
    </row>
    <row r="200" spans="1:19" ht="15">
      <c r="A200" s="82" t="s">
        <v>104</v>
      </c>
      <c r="B200" s="82" t="s">
        <v>105</v>
      </c>
      <c r="C200" s="83">
        <v>311044</v>
      </c>
      <c r="D200" s="82" t="s">
        <v>259</v>
      </c>
      <c r="E200" s="82" t="s">
        <v>297</v>
      </c>
      <c r="F200" s="82" t="s">
        <v>297</v>
      </c>
      <c r="G200" s="82" t="s">
        <v>149</v>
      </c>
      <c r="H200" s="82" t="s">
        <v>39</v>
      </c>
      <c r="I200" s="82" t="s">
        <v>40</v>
      </c>
      <c r="J200" s="82" t="s">
        <v>337</v>
      </c>
      <c r="K200" s="84">
        <v>0</v>
      </c>
      <c r="L200" s="84">
        <v>0</v>
      </c>
      <c r="M200" s="84">
        <v>63</v>
      </c>
      <c r="N200" s="85">
        <v>16.57</v>
      </c>
      <c r="O200" s="83">
        <v>0.96</v>
      </c>
      <c r="P200" s="83">
        <v>20</v>
      </c>
      <c r="Q200" s="84">
        <v>3943</v>
      </c>
      <c r="R200" s="82" t="s">
        <v>297</v>
      </c>
      <c r="S200" s="85">
        <v>10545.58</v>
      </c>
    </row>
    <row r="201" spans="1:19" ht="15">
      <c r="A201" s="82" t="s">
        <v>104</v>
      </c>
      <c r="B201" s="82" t="s">
        <v>105</v>
      </c>
      <c r="C201" s="83">
        <v>311044</v>
      </c>
      <c r="D201" s="82" t="s">
        <v>259</v>
      </c>
      <c r="E201" s="82" t="s">
        <v>297</v>
      </c>
      <c r="F201" s="82" t="s">
        <v>297</v>
      </c>
      <c r="G201" s="82" t="s">
        <v>149</v>
      </c>
      <c r="H201" s="82" t="s">
        <v>39</v>
      </c>
      <c r="I201" s="82" t="s">
        <v>40</v>
      </c>
      <c r="J201" s="82" t="s">
        <v>330</v>
      </c>
      <c r="K201" s="84">
        <v>0</v>
      </c>
      <c r="L201" s="84">
        <v>0</v>
      </c>
      <c r="M201" s="84">
        <v>63</v>
      </c>
      <c r="N201" s="85">
        <v>16.57</v>
      </c>
      <c r="O201" s="83">
        <v>0.96</v>
      </c>
      <c r="P201" s="83">
        <v>20</v>
      </c>
      <c r="Q201" s="84">
        <v>3709</v>
      </c>
      <c r="R201" s="82" t="s">
        <v>297</v>
      </c>
      <c r="S201" s="85">
        <v>10709.4</v>
      </c>
    </row>
    <row r="202" spans="1:19" ht="15">
      <c r="A202" s="82" t="s">
        <v>104</v>
      </c>
      <c r="B202" s="82" t="s">
        <v>105</v>
      </c>
      <c r="C202" s="83">
        <v>311044</v>
      </c>
      <c r="D202" s="82" t="s">
        <v>259</v>
      </c>
      <c r="E202" s="82" t="s">
        <v>297</v>
      </c>
      <c r="F202" s="82" t="s">
        <v>297</v>
      </c>
      <c r="G202" s="82" t="s">
        <v>149</v>
      </c>
      <c r="H202" s="82" t="s">
        <v>39</v>
      </c>
      <c r="I202" s="82" t="s">
        <v>40</v>
      </c>
      <c r="J202" s="82" t="s">
        <v>342</v>
      </c>
      <c r="K202" s="84">
        <v>0</v>
      </c>
      <c r="L202" s="84">
        <v>0</v>
      </c>
      <c r="M202" s="84">
        <v>63</v>
      </c>
      <c r="N202" s="85">
        <v>16.57</v>
      </c>
      <c r="O202" s="83">
        <v>0.96</v>
      </c>
      <c r="P202" s="83">
        <v>20</v>
      </c>
      <c r="Q202" s="84">
        <v>89</v>
      </c>
      <c r="R202" s="82" t="s">
        <v>297</v>
      </c>
      <c r="S202" s="85">
        <v>267</v>
      </c>
    </row>
    <row r="203" spans="1:19" ht="15">
      <c r="A203" s="82" t="s">
        <v>104</v>
      </c>
      <c r="B203" s="82" t="s">
        <v>105</v>
      </c>
      <c r="C203" s="83">
        <v>311044</v>
      </c>
      <c r="D203" s="82" t="s">
        <v>259</v>
      </c>
      <c r="E203" s="82" t="s">
        <v>297</v>
      </c>
      <c r="F203" s="82" t="s">
        <v>297</v>
      </c>
      <c r="G203" s="82" t="s">
        <v>149</v>
      </c>
      <c r="H203" s="82" t="s">
        <v>39</v>
      </c>
      <c r="I203" s="82" t="s">
        <v>40</v>
      </c>
      <c r="J203" s="82" t="s">
        <v>332</v>
      </c>
      <c r="K203" s="84">
        <v>0</v>
      </c>
      <c r="L203" s="84">
        <v>0</v>
      </c>
      <c r="M203" s="84">
        <v>63</v>
      </c>
      <c r="N203" s="85">
        <v>16.57</v>
      </c>
      <c r="O203" s="83">
        <v>0.96</v>
      </c>
      <c r="P203" s="83">
        <v>20</v>
      </c>
      <c r="Q203" s="84">
        <v>33</v>
      </c>
      <c r="R203" s="82" t="s">
        <v>297</v>
      </c>
      <c r="S203" s="85">
        <v>99</v>
      </c>
    </row>
    <row r="204" spans="1:19" ht="25.5">
      <c r="A204" s="82" t="s">
        <v>110</v>
      </c>
      <c r="B204" s="82" t="s">
        <v>111</v>
      </c>
      <c r="C204" s="83">
        <v>312002</v>
      </c>
      <c r="D204" s="82" t="s">
        <v>260</v>
      </c>
      <c r="E204" s="82" t="s">
        <v>166</v>
      </c>
      <c r="F204" s="82" t="s">
        <v>167</v>
      </c>
      <c r="G204" s="82" t="s">
        <v>168</v>
      </c>
      <c r="H204" s="82" t="s">
        <v>32</v>
      </c>
      <c r="I204" s="82" t="s">
        <v>161</v>
      </c>
      <c r="J204" s="82" t="s">
        <v>162</v>
      </c>
      <c r="K204" s="84">
        <v>0</v>
      </c>
      <c r="L204" s="84">
        <v>0</v>
      </c>
      <c r="M204" s="84">
        <v>10.078</v>
      </c>
      <c r="N204" s="85">
        <v>175.2956</v>
      </c>
      <c r="O204" s="83">
        <v>0.89</v>
      </c>
      <c r="P204" s="83">
        <v>13</v>
      </c>
      <c r="Q204" s="84">
        <v>488</v>
      </c>
      <c r="R204" s="82" t="s">
        <v>297</v>
      </c>
      <c r="S204" s="85">
        <v>14640</v>
      </c>
    </row>
    <row r="205" spans="1:19" ht="25.5">
      <c r="A205" s="82" t="s">
        <v>110</v>
      </c>
      <c r="B205" s="82" t="s">
        <v>111</v>
      </c>
      <c r="C205" s="83">
        <v>312003</v>
      </c>
      <c r="D205" s="82" t="s">
        <v>165</v>
      </c>
      <c r="E205" s="82" t="s">
        <v>261</v>
      </c>
      <c r="F205" s="82" t="s">
        <v>262</v>
      </c>
      <c r="G205" s="82" t="s">
        <v>263</v>
      </c>
      <c r="H205" s="82" t="s">
        <v>33</v>
      </c>
      <c r="I205" s="82" t="s">
        <v>161</v>
      </c>
      <c r="J205" s="82" t="s">
        <v>162</v>
      </c>
      <c r="K205" s="84">
        <v>0</v>
      </c>
      <c r="L205" s="84">
        <v>0</v>
      </c>
      <c r="M205" s="84">
        <v>22.382</v>
      </c>
      <c r="N205" s="85">
        <v>253.08</v>
      </c>
      <c r="O205" s="83">
        <v>0.89</v>
      </c>
      <c r="P205" s="83">
        <v>18</v>
      </c>
      <c r="Q205" s="84">
        <v>12</v>
      </c>
      <c r="R205" s="82" t="s">
        <v>297</v>
      </c>
      <c r="S205" s="85">
        <v>2400</v>
      </c>
    </row>
    <row r="206" spans="1:19" ht="25.5">
      <c r="A206" s="82" t="s">
        <v>110</v>
      </c>
      <c r="B206" s="82" t="s">
        <v>111</v>
      </c>
      <c r="C206" s="83">
        <v>312004</v>
      </c>
      <c r="D206" s="82" t="s">
        <v>177</v>
      </c>
      <c r="E206" s="82" t="s">
        <v>264</v>
      </c>
      <c r="F206" s="82" t="s">
        <v>262</v>
      </c>
      <c r="G206" s="82" t="s">
        <v>199</v>
      </c>
      <c r="H206" s="82" t="s">
        <v>33</v>
      </c>
      <c r="I206" s="82" t="s">
        <v>161</v>
      </c>
      <c r="J206" s="82" t="s">
        <v>162</v>
      </c>
      <c r="K206" s="84">
        <v>0.17975139</v>
      </c>
      <c r="L206" s="84">
        <v>0.00010201923</v>
      </c>
      <c r="M206" s="84">
        <v>0.04524222</v>
      </c>
      <c r="N206" s="85">
        <v>0.757</v>
      </c>
      <c r="O206" s="83">
        <v>0.89</v>
      </c>
      <c r="P206" s="83">
        <v>20</v>
      </c>
      <c r="Q206" s="84">
        <v>50970</v>
      </c>
      <c r="R206" s="82" t="s">
        <v>297</v>
      </c>
      <c r="S206" s="85">
        <v>7645.5</v>
      </c>
    </row>
    <row r="207" spans="1:19" ht="15">
      <c r="A207" s="82" t="s">
        <v>110</v>
      </c>
      <c r="B207" s="82" t="s">
        <v>111</v>
      </c>
      <c r="C207" s="83">
        <v>312005</v>
      </c>
      <c r="D207" s="82" t="s">
        <v>179</v>
      </c>
      <c r="E207" s="82" t="s">
        <v>180</v>
      </c>
      <c r="F207" s="82" t="s">
        <v>213</v>
      </c>
      <c r="G207" s="82" t="s">
        <v>178</v>
      </c>
      <c r="H207" s="82" t="s">
        <v>33</v>
      </c>
      <c r="I207" s="82" t="s">
        <v>161</v>
      </c>
      <c r="J207" s="82" t="s">
        <v>162</v>
      </c>
      <c r="K207" s="84">
        <v>0.0973662</v>
      </c>
      <c r="L207" s="84">
        <v>0.000145699</v>
      </c>
      <c r="M207" s="84">
        <v>0.0610754</v>
      </c>
      <c r="N207" s="85">
        <v>1.3222</v>
      </c>
      <c r="O207" s="83">
        <v>0.89</v>
      </c>
      <c r="P207" s="83">
        <v>20</v>
      </c>
      <c r="Q207" s="84">
        <v>4968</v>
      </c>
      <c r="R207" s="82" t="s">
        <v>297</v>
      </c>
      <c r="S207" s="85">
        <v>745.2</v>
      </c>
    </row>
    <row r="208" spans="1:19" ht="15">
      <c r="A208" s="82" t="s">
        <v>110</v>
      </c>
      <c r="B208" s="82" t="s">
        <v>111</v>
      </c>
      <c r="C208" s="83">
        <v>312008</v>
      </c>
      <c r="D208" s="82" t="s">
        <v>164</v>
      </c>
      <c r="E208" s="82" t="s">
        <v>297</v>
      </c>
      <c r="F208" s="82" t="s">
        <v>297</v>
      </c>
      <c r="G208" s="82" t="s">
        <v>159</v>
      </c>
      <c r="H208" s="82" t="s">
        <v>32</v>
      </c>
      <c r="I208" s="82" t="s">
        <v>161</v>
      </c>
      <c r="J208" s="82" t="s">
        <v>162</v>
      </c>
      <c r="K208" s="84">
        <v>0</v>
      </c>
      <c r="L208" s="84">
        <v>0</v>
      </c>
      <c r="M208" s="84">
        <v>257</v>
      </c>
      <c r="N208" s="85">
        <v>1701</v>
      </c>
      <c r="O208" s="83">
        <v>0.89</v>
      </c>
      <c r="P208" s="83">
        <v>15</v>
      </c>
      <c r="Q208" s="84">
        <v>418</v>
      </c>
      <c r="R208" s="82" t="s">
        <v>297</v>
      </c>
      <c r="S208" s="85">
        <v>209000</v>
      </c>
    </row>
    <row r="209" spans="1:19" ht="15">
      <c r="A209" s="82" t="s">
        <v>110</v>
      </c>
      <c r="B209" s="82" t="s">
        <v>111</v>
      </c>
      <c r="C209" s="83">
        <v>312009</v>
      </c>
      <c r="D209" s="82" t="s">
        <v>160</v>
      </c>
      <c r="E209" s="82" t="s">
        <v>297</v>
      </c>
      <c r="F209" s="82" t="s">
        <v>297</v>
      </c>
      <c r="G209" s="82" t="s">
        <v>159</v>
      </c>
      <c r="H209" s="82" t="s">
        <v>32</v>
      </c>
      <c r="I209" s="82" t="s">
        <v>161</v>
      </c>
      <c r="J209" s="82" t="s">
        <v>162</v>
      </c>
      <c r="K209" s="84">
        <v>0</v>
      </c>
      <c r="L209" s="84">
        <v>0</v>
      </c>
      <c r="M209" s="84">
        <v>750</v>
      </c>
      <c r="N209" s="85">
        <v>4060</v>
      </c>
      <c r="O209" s="83">
        <v>0.89</v>
      </c>
      <c r="P209" s="83">
        <v>20</v>
      </c>
      <c r="Q209" s="84">
        <v>220</v>
      </c>
      <c r="R209" s="82" t="s">
        <v>297</v>
      </c>
      <c r="S209" s="85">
        <v>330000</v>
      </c>
    </row>
    <row r="210" spans="1:19" ht="15">
      <c r="A210" s="82" t="s">
        <v>110</v>
      </c>
      <c r="B210" s="82" t="s">
        <v>111</v>
      </c>
      <c r="C210" s="83">
        <v>312010</v>
      </c>
      <c r="D210" s="82" t="s">
        <v>198</v>
      </c>
      <c r="E210" s="82" t="s">
        <v>297</v>
      </c>
      <c r="F210" s="82" t="s">
        <v>297</v>
      </c>
      <c r="G210" s="82" t="s">
        <v>159</v>
      </c>
      <c r="H210" s="82" t="s">
        <v>33</v>
      </c>
      <c r="I210" s="82" t="s">
        <v>161</v>
      </c>
      <c r="J210" s="82" t="s">
        <v>162</v>
      </c>
      <c r="K210" s="84">
        <v>0</v>
      </c>
      <c r="L210" s="84">
        <v>0</v>
      </c>
      <c r="M210" s="84">
        <v>1900</v>
      </c>
      <c r="N210" s="85">
        <v>4060</v>
      </c>
      <c r="O210" s="83">
        <v>0.89</v>
      </c>
      <c r="P210" s="83">
        <v>20</v>
      </c>
      <c r="Q210" s="84">
        <v>12</v>
      </c>
      <c r="R210" s="82" t="s">
        <v>297</v>
      </c>
      <c r="S210" s="85">
        <v>18000</v>
      </c>
    </row>
    <row r="211" spans="1:19" ht="15">
      <c r="A211" s="82" t="s">
        <v>110</v>
      </c>
      <c r="B211" s="82" t="s">
        <v>111</v>
      </c>
      <c r="C211" s="83">
        <v>312012</v>
      </c>
      <c r="D211" s="82" t="s">
        <v>353</v>
      </c>
      <c r="E211" s="82" t="s">
        <v>297</v>
      </c>
      <c r="F211" s="82" t="s">
        <v>297</v>
      </c>
      <c r="G211" s="82" t="s">
        <v>159</v>
      </c>
      <c r="H211" s="82" t="s">
        <v>32</v>
      </c>
      <c r="I211" s="82" t="s">
        <v>161</v>
      </c>
      <c r="J211" s="82" t="s">
        <v>162</v>
      </c>
      <c r="K211" s="84">
        <v>0</v>
      </c>
      <c r="L211" s="84">
        <v>0</v>
      </c>
      <c r="M211" s="84">
        <v>1125</v>
      </c>
      <c r="N211" s="85">
        <v>1400</v>
      </c>
      <c r="O211" s="83">
        <v>0.89</v>
      </c>
      <c r="P211" s="83">
        <v>10</v>
      </c>
      <c r="Q211" s="84">
        <v>11</v>
      </c>
      <c r="R211" s="82" t="s">
        <v>297</v>
      </c>
      <c r="S211" s="85">
        <v>8250</v>
      </c>
    </row>
    <row r="212" spans="1:19" ht="15">
      <c r="A212" s="82" t="s">
        <v>110</v>
      </c>
      <c r="B212" s="82" t="s">
        <v>111</v>
      </c>
      <c r="C212" s="83">
        <v>312014</v>
      </c>
      <c r="D212" s="82" t="s">
        <v>354</v>
      </c>
      <c r="E212" s="82" t="s">
        <v>297</v>
      </c>
      <c r="F212" s="82" t="s">
        <v>297</v>
      </c>
      <c r="G212" s="82" t="s">
        <v>159</v>
      </c>
      <c r="H212" s="82" t="s">
        <v>32</v>
      </c>
      <c r="I212" s="82" t="s">
        <v>161</v>
      </c>
      <c r="J212" s="82" t="s">
        <v>162</v>
      </c>
      <c r="K212" s="84">
        <v>0</v>
      </c>
      <c r="L212" s="84">
        <v>0</v>
      </c>
      <c r="M212" s="84">
        <v>2250</v>
      </c>
      <c r="N212" s="85">
        <v>1550</v>
      </c>
      <c r="O212" s="83">
        <v>0.89</v>
      </c>
      <c r="P212" s="83">
        <v>10</v>
      </c>
      <c r="Q212" s="84">
        <v>79</v>
      </c>
      <c r="R212" s="82" t="s">
        <v>297</v>
      </c>
      <c r="S212" s="85">
        <v>109500</v>
      </c>
    </row>
    <row r="213" spans="1:19" ht="15">
      <c r="A213" s="82" t="s">
        <v>110</v>
      </c>
      <c r="B213" s="82" t="s">
        <v>111</v>
      </c>
      <c r="C213" s="83">
        <v>312015</v>
      </c>
      <c r="D213" s="82" t="s">
        <v>265</v>
      </c>
      <c r="E213" s="82" t="s">
        <v>297</v>
      </c>
      <c r="F213" s="82" t="s">
        <v>297</v>
      </c>
      <c r="G213" s="82" t="s">
        <v>159</v>
      </c>
      <c r="H213" s="82" t="s">
        <v>32</v>
      </c>
      <c r="I213" s="82" t="s">
        <v>161</v>
      </c>
      <c r="J213" s="82" t="s">
        <v>162</v>
      </c>
      <c r="K213" s="84">
        <v>0</v>
      </c>
      <c r="L213" s="84">
        <v>0</v>
      </c>
      <c r="M213" s="84">
        <v>850</v>
      </c>
      <c r="N213" s="85">
        <v>1400</v>
      </c>
      <c r="O213" s="83">
        <v>0.89</v>
      </c>
      <c r="P213" s="83">
        <v>10</v>
      </c>
      <c r="Q213" s="84">
        <v>89</v>
      </c>
      <c r="R213" s="82" t="s">
        <v>297</v>
      </c>
      <c r="S213" s="85">
        <v>66750</v>
      </c>
    </row>
    <row r="214" spans="1:19" ht="38.25">
      <c r="A214" s="82" t="s">
        <v>110</v>
      </c>
      <c r="B214" s="82" t="s">
        <v>111</v>
      </c>
      <c r="C214" s="83">
        <v>312017</v>
      </c>
      <c r="D214" s="82" t="s">
        <v>355</v>
      </c>
      <c r="E214" s="82" t="s">
        <v>269</v>
      </c>
      <c r="F214" s="82" t="s">
        <v>270</v>
      </c>
      <c r="G214" s="82" t="s">
        <v>163</v>
      </c>
      <c r="H214" s="82" t="s">
        <v>32</v>
      </c>
      <c r="I214" s="82" t="s">
        <v>161</v>
      </c>
      <c r="J214" s="82" t="s">
        <v>162</v>
      </c>
      <c r="K214" s="84">
        <v>0</v>
      </c>
      <c r="L214" s="84">
        <v>0</v>
      </c>
      <c r="M214" s="84">
        <v>101.77</v>
      </c>
      <c r="N214" s="85">
        <v>852.9974</v>
      </c>
      <c r="O214" s="83">
        <v>0.8</v>
      </c>
      <c r="P214" s="83">
        <v>10</v>
      </c>
      <c r="Q214" s="84">
        <v>10</v>
      </c>
      <c r="R214" s="82" t="s">
        <v>297</v>
      </c>
      <c r="S214" s="85">
        <v>1500</v>
      </c>
    </row>
    <row r="215" spans="1:19" ht="25.5">
      <c r="A215" s="82" t="s">
        <v>110</v>
      </c>
      <c r="B215" s="82" t="s">
        <v>111</v>
      </c>
      <c r="C215" s="83">
        <v>312021</v>
      </c>
      <c r="D215" s="82" t="s">
        <v>194</v>
      </c>
      <c r="E215" s="82" t="s">
        <v>195</v>
      </c>
      <c r="F215" s="82" t="s">
        <v>196</v>
      </c>
      <c r="G215" s="82" t="s">
        <v>197</v>
      </c>
      <c r="H215" s="82" t="s">
        <v>32</v>
      </c>
      <c r="I215" s="82" t="s">
        <v>161</v>
      </c>
      <c r="J215" s="82" t="s">
        <v>162</v>
      </c>
      <c r="K215" s="84">
        <v>0</v>
      </c>
      <c r="L215" s="84">
        <v>0</v>
      </c>
      <c r="M215" s="84">
        <v>3.9</v>
      </c>
      <c r="N215" s="85">
        <v>183.64</v>
      </c>
      <c r="O215" s="83">
        <v>0.8</v>
      </c>
      <c r="P215" s="83">
        <v>13</v>
      </c>
      <c r="Q215" s="84">
        <v>162</v>
      </c>
      <c r="R215" s="82" t="s">
        <v>297</v>
      </c>
      <c r="S215" s="85">
        <v>4860</v>
      </c>
    </row>
    <row r="216" spans="1:19" ht="25.5">
      <c r="A216" s="82" t="s">
        <v>110</v>
      </c>
      <c r="B216" s="82" t="s">
        <v>111</v>
      </c>
      <c r="C216" s="83">
        <v>312022</v>
      </c>
      <c r="D216" s="82" t="s">
        <v>356</v>
      </c>
      <c r="E216" s="82" t="s">
        <v>195</v>
      </c>
      <c r="F216" s="82" t="s">
        <v>196</v>
      </c>
      <c r="G216" s="82" t="s">
        <v>197</v>
      </c>
      <c r="H216" s="82" t="s">
        <v>32</v>
      </c>
      <c r="I216" s="82" t="s">
        <v>161</v>
      </c>
      <c r="J216" s="82" t="s">
        <v>162</v>
      </c>
      <c r="K216" s="84">
        <v>0</v>
      </c>
      <c r="L216" s="84">
        <v>0</v>
      </c>
      <c r="M216" s="84">
        <v>4.9</v>
      </c>
      <c r="N216" s="85">
        <v>383.64</v>
      </c>
      <c r="O216" s="83">
        <v>0.8</v>
      </c>
      <c r="P216" s="83">
        <v>13</v>
      </c>
      <c r="Q216" s="84">
        <v>4</v>
      </c>
      <c r="R216" s="82" t="s">
        <v>297</v>
      </c>
      <c r="S216" s="85">
        <v>200</v>
      </c>
    </row>
    <row r="217" spans="1:19" ht="38.25">
      <c r="A217" s="82" t="s">
        <v>110</v>
      </c>
      <c r="B217" s="82" t="s">
        <v>111</v>
      </c>
      <c r="C217" s="83">
        <v>312026</v>
      </c>
      <c r="D217" s="82" t="s">
        <v>357</v>
      </c>
      <c r="E217" s="82" t="s">
        <v>348</v>
      </c>
      <c r="F217" s="82" t="s">
        <v>349</v>
      </c>
      <c r="G217" s="82" t="s">
        <v>163</v>
      </c>
      <c r="H217" s="82" t="s">
        <v>32</v>
      </c>
      <c r="I217" s="82" t="s">
        <v>161</v>
      </c>
      <c r="J217" s="82" t="s">
        <v>162</v>
      </c>
      <c r="K217" s="84">
        <v>0</v>
      </c>
      <c r="L217" s="84">
        <v>0</v>
      </c>
      <c r="M217" s="84">
        <v>35.4</v>
      </c>
      <c r="N217" s="85">
        <v>518.78</v>
      </c>
      <c r="O217" s="83">
        <v>0.8</v>
      </c>
      <c r="P217" s="83">
        <v>10</v>
      </c>
      <c r="Q217" s="84">
        <v>8</v>
      </c>
      <c r="R217" s="82" t="s">
        <v>297</v>
      </c>
      <c r="S217" s="85">
        <v>1200</v>
      </c>
    </row>
    <row r="218" spans="1:19" ht="15">
      <c r="A218" s="82" t="s">
        <v>110</v>
      </c>
      <c r="B218" s="82" t="s">
        <v>111</v>
      </c>
      <c r="C218" s="83">
        <v>312027</v>
      </c>
      <c r="D218" s="82" t="s">
        <v>266</v>
      </c>
      <c r="E218" s="82" t="s">
        <v>297</v>
      </c>
      <c r="F218" s="82" t="s">
        <v>297</v>
      </c>
      <c r="G218" s="82" t="s">
        <v>159</v>
      </c>
      <c r="H218" s="82" t="s">
        <v>32</v>
      </c>
      <c r="I218" s="82" t="s">
        <v>161</v>
      </c>
      <c r="J218" s="82" t="s">
        <v>162</v>
      </c>
      <c r="K218" s="84">
        <v>0</v>
      </c>
      <c r="L218" s="84">
        <v>0</v>
      </c>
      <c r="M218" s="84">
        <v>1699</v>
      </c>
      <c r="N218" s="85">
        <v>1550</v>
      </c>
      <c r="O218" s="83">
        <v>0.89</v>
      </c>
      <c r="P218" s="83">
        <v>10</v>
      </c>
      <c r="Q218" s="84">
        <v>469</v>
      </c>
      <c r="R218" s="82" t="s">
        <v>297</v>
      </c>
      <c r="S218" s="85">
        <v>666750</v>
      </c>
    </row>
    <row r="219" spans="1:19" ht="15">
      <c r="A219" s="82" t="s">
        <v>358</v>
      </c>
      <c r="B219" s="82" t="s">
        <v>359</v>
      </c>
      <c r="C219" s="83">
        <v>317003</v>
      </c>
      <c r="D219" s="82" t="s">
        <v>360</v>
      </c>
      <c r="E219" s="82" t="s">
        <v>297</v>
      </c>
      <c r="F219" s="82" t="s">
        <v>297</v>
      </c>
      <c r="G219" s="82" t="s">
        <v>361</v>
      </c>
      <c r="H219" s="82" t="s">
        <v>33</v>
      </c>
      <c r="I219" s="82" t="s">
        <v>40</v>
      </c>
      <c r="J219" s="82" t="s">
        <v>162</v>
      </c>
      <c r="K219" s="84">
        <v>0</v>
      </c>
      <c r="L219" s="84"/>
      <c r="M219" s="84">
        <v>1</v>
      </c>
      <c r="N219" s="85">
        <v>2.53</v>
      </c>
      <c r="O219" s="83">
        <v>0.82</v>
      </c>
      <c r="P219" s="83">
        <v>15</v>
      </c>
      <c r="Q219" s="84">
        <v>133847</v>
      </c>
      <c r="R219" s="82" t="s">
        <v>297</v>
      </c>
      <c r="S219" s="85">
        <v>79999.2</v>
      </c>
    </row>
    <row r="220" spans="1:19" ht="15">
      <c r="A220" s="82" t="s">
        <v>358</v>
      </c>
      <c r="B220" s="82" t="s">
        <v>359</v>
      </c>
      <c r="C220" s="83">
        <v>317003</v>
      </c>
      <c r="D220" s="82" t="s">
        <v>360</v>
      </c>
      <c r="E220" s="82" t="s">
        <v>297</v>
      </c>
      <c r="F220" s="82" t="s">
        <v>297</v>
      </c>
      <c r="G220" s="82" t="s">
        <v>361</v>
      </c>
      <c r="H220" s="82" t="s">
        <v>33</v>
      </c>
      <c r="I220" s="82" t="s">
        <v>40</v>
      </c>
      <c r="J220" s="82" t="s">
        <v>322</v>
      </c>
      <c r="K220" s="84">
        <v>0</v>
      </c>
      <c r="L220" s="84"/>
      <c r="M220" s="84">
        <v>1</v>
      </c>
      <c r="N220" s="85">
        <v>2.53</v>
      </c>
      <c r="O220" s="83">
        <v>0.82</v>
      </c>
      <c r="P220" s="83">
        <v>15</v>
      </c>
      <c r="Q220" s="84">
        <v>500</v>
      </c>
      <c r="R220" s="82" t="s">
        <v>297</v>
      </c>
      <c r="S220" s="85">
        <v>300</v>
      </c>
    </row>
    <row r="221" spans="1:19" ht="15">
      <c r="A221" s="82" t="s">
        <v>358</v>
      </c>
      <c r="B221" s="82" t="s">
        <v>359</v>
      </c>
      <c r="C221" s="83">
        <v>317003</v>
      </c>
      <c r="D221" s="82" t="s">
        <v>360</v>
      </c>
      <c r="E221" s="82" t="s">
        <v>297</v>
      </c>
      <c r="F221" s="82" t="s">
        <v>297</v>
      </c>
      <c r="G221" s="82" t="s">
        <v>361</v>
      </c>
      <c r="H221" s="82" t="s">
        <v>33</v>
      </c>
      <c r="I221" s="82" t="s">
        <v>40</v>
      </c>
      <c r="J221" s="82" t="s">
        <v>342</v>
      </c>
      <c r="K221" s="84">
        <v>0</v>
      </c>
      <c r="L221" s="84"/>
      <c r="M221" s="84">
        <v>1</v>
      </c>
      <c r="N221" s="85">
        <v>2.53</v>
      </c>
      <c r="O221" s="83">
        <v>0.82</v>
      </c>
      <c r="P221" s="83">
        <v>15</v>
      </c>
      <c r="Q221" s="84">
        <v>109590</v>
      </c>
      <c r="R221" s="82" t="s">
        <v>297</v>
      </c>
      <c r="S221" s="85">
        <v>55580</v>
      </c>
    </row>
    <row r="222" spans="1:19" ht="15">
      <c r="A222" s="82" t="s">
        <v>358</v>
      </c>
      <c r="B222" s="82" t="s">
        <v>359</v>
      </c>
      <c r="C222" s="83">
        <v>317003</v>
      </c>
      <c r="D222" s="82" t="s">
        <v>360</v>
      </c>
      <c r="E222" s="82" t="s">
        <v>297</v>
      </c>
      <c r="F222" s="82" t="s">
        <v>297</v>
      </c>
      <c r="G222" s="82" t="s">
        <v>361</v>
      </c>
      <c r="H222" s="82" t="s">
        <v>33</v>
      </c>
      <c r="I222" s="82" t="s">
        <v>40</v>
      </c>
      <c r="J222" s="82" t="s">
        <v>332</v>
      </c>
      <c r="K222" s="84">
        <v>0</v>
      </c>
      <c r="L222" s="84"/>
      <c r="M222" s="84">
        <v>1</v>
      </c>
      <c r="N222" s="85">
        <v>2.53</v>
      </c>
      <c r="O222" s="83">
        <v>0.82</v>
      </c>
      <c r="P222" s="83">
        <v>15</v>
      </c>
      <c r="Q222" s="84">
        <v>331848</v>
      </c>
      <c r="R222" s="82" t="s">
        <v>297</v>
      </c>
      <c r="S222" s="85">
        <v>199107</v>
      </c>
    </row>
    <row r="223" spans="1:19" ht="15">
      <c r="A223" s="82" t="s">
        <v>358</v>
      </c>
      <c r="B223" s="82" t="s">
        <v>359</v>
      </c>
      <c r="C223" s="83">
        <v>317007</v>
      </c>
      <c r="D223" s="82" t="s">
        <v>362</v>
      </c>
      <c r="E223" s="82" t="s">
        <v>297</v>
      </c>
      <c r="F223" s="82" t="s">
        <v>297</v>
      </c>
      <c r="G223" s="82" t="s">
        <v>361</v>
      </c>
      <c r="H223" s="82" t="s">
        <v>33</v>
      </c>
      <c r="I223" s="82" t="s">
        <v>40</v>
      </c>
      <c r="J223" s="82" t="s">
        <v>322</v>
      </c>
      <c r="K223" s="84">
        <v>0</v>
      </c>
      <c r="L223" s="84"/>
      <c r="M223" s="84">
        <v>1</v>
      </c>
      <c r="N223" s="85">
        <v>2.97</v>
      </c>
      <c r="O223" s="83">
        <v>0.82</v>
      </c>
      <c r="P223" s="83">
        <v>15</v>
      </c>
      <c r="Q223" s="84">
        <v>967</v>
      </c>
      <c r="R223" s="82" t="s">
        <v>297</v>
      </c>
      <c r="S223" s="85">
        <v>529</v>
      </c>
    </row>
    <row r="224" spans="1:19" ht="15">
      <c r="A224" s="82" t="s">
        <v>358</v>
      </c>
      <c r="B224" s="82" t="s">
        <v>359</v>
      </c>
      <c r="C224" s="83"/>
      <c r="D224" s="82"/>
      <c r="E224" s="82" t="s">
        <v>297</v>
      </c>
      <c r="F224" s="82" t="s">
        <v>297</v>
      </c>
      <c r="G224" s="82"/>
      <c r="H224" s="82"/>
      <c r="I224" s="82"/>
      <c r="J224" s="82"/>
      <c r="K224" s="84">
        <v>0</v>
      </c>
      <c r="L224" s="84"/>
      <c r="M224" s="84">
        <f>2675692/0.82</f>
        <v>3263039.024390244</v>
      </c>
      <c r="N224" s="85"/>
      <c r="O224" s="83">
        <v>0.82</v>
      </c>
      <c r="P224" s="83"/>
      <c r="Q224" s="84"/>
      <c r="R224" s="82">
        <v>1</v>
      </c>
      <c r="S224" s="85">
        <v>1267167</v>
      </c>
    </row>
    <row r="225" spans="1:19" ht="15">
      <c r="A225" s="82" t="s">
        <v>113</v>
      </c>
      <c r="B225" s="82" t="s">
        <v>114</v>
      </c>
      <c r="C225" s="83">
        <v>314001</v>
      </c>
      <c r="D225" s="82" t="s">
        <v>171</v>
      </c>
      <c r="E225" s="82" t="s">
        <v>297</v>
      </c>
      <c r="F225" s="82" t="s">
        <v>297</v>
      </c>
      <c r="G225" s="82" t="s">
        <v>159</v>
      </c>
      <c r="H225" s="82" t="s">
        <v>39</v>
      </c>
      <c r="I225" s="82" t="s">
        <v>40</v>
      </c>
      <c r="J225" s="82" t="s">
        <v>322</v>
      </c>
      <c r="K225" s="84">
        <v>0</v>
      </c>
      <c r="L225" s="84">
        <v>0</v>
      </c>
      <c r="M225" s="84">
        <v>323</v>
      </c>
      <c r="N225" s="85">
        <v>3144</v>
      </c>
      <c r="O225" s="83">
        <v>1</v>
      </c>
      <c r="P225" s="83">
        <v>12</v>
      </c>
      <c r="Q225" s="84">
        <v>67</v>
      </c>
      <c r="R225" s="82" t="s">
        <v>297</v>
      </c>
      <c r="S225" s="85">
        <v>33500</v>
      </c>
    </row>
    <row r="226" spans="1:19" ht="15">
      <c r="A226" s="82" t="s">
        <v>113</v>
      </c>
      <c r="B226" s="82" t="s">
        <v>114</v>
      </c>
      <c r="C226" s="83">
        <v>314001</v>
      </c>
      <c r="D226" s="82" t="s">
        <v>171</v>
      </c>
      <c r="E226" s="82" t="s">
        <v>297</v>
      </c>
      <c r="F226" s="82" t="s">
        <v>297</v>
      </c>
      <c r="G226" s="82" t="s">
        <v>159</v>
      </c>
      <c r="H226" s="82" t="s">
        <v>39</v>
      </c>
      <c r="I226" s="82" t="s">
        <v>40</v>
      </c>
      <c r="J226" s="82" t="s">
        <v>327</v>
      </c>
      <c r="K226" s="84">
        <v>0</v>
      </c>
      <c r="L226" s="84">
        <v>0</v>
      </c>
      <c r="M226" s="84">
        <v>323</v>
      </c>
      <c r="N226" s="85">
        <v>3144</v>
      </c>
      <c r="O226" s="83">
        <v>1</v>
      </c>
      <c r="P226" s="83">
        <v>12</v>
      </c>
      <c r="Q226" s="84">
        <v>90</v>
      </c>
      <c r="R226" s="82" t="s">
        <v>297</v>
      </c>
      <c r="S226" s="85">
        <v>45000</v>
      </c>
    </row>
    <row r="227" spans="1:19" ht="15">
      <c r="A227" s="82" t="s">
        <v>113</v>
      </c>
      <c r="B227" s="82" t="s">
        <v>114</v>
      </c>
      <c r="C227" s="83">
        <v>314001</v>
      </c>
      <c r="D227" s="82" t="s">
        <v>171</v>
      </c>
      <c r="E227" s="82" t="s">
        <v>297</v>
      </c>
      <c r="F227" s="82" t="s">
        <v>297</v>
      </c>
      <c r="G227" s="82" t="s">
        <v>159</v>
      </c>
      <c r="H227" s="82" t="s">
        <v>39</v>
      </c>
      <c r="I227" s="82" t="s">
        <v>40</v>
      </c>
      <c r="J227" s="82" t="s">
        <v>330</v>
      </c>
      <c r="K227" s="84">
        <v>0</v>
      </c>
      <c r="L227" s="84">
        <v>0</v>
      </c>
      <c r="M227" s="84">
        <v>323</v>
      </c>
      <c r="N227" s="85">
        <v>3144</v>
      </c>
      <c r="O227" s="83">
        <v>1</v>
      </c>
      <c r="P227" s="83">
        <v>12</v>
      </c>
      <c r="Q227" s="84">
        <v>6</v>
      </c>
      <c r="R227" s="82" t="s">
        <v>297</v>
      </c>
      <c r="S227" s="85">
        <v>3000</v>
      </c>
    </row>
    <row r="228" spans="1:19" ht="15">
      <c r="A228" s="82" t="s">
        <v>113</v>
      </c>
      <c r="B228" s="82" t="s">
        <v>114</v>
      </c>
      <c r="C228" s="83">
        <v>314001</v>
      </c>
      <c r="D228" s="82" t="s">
        <v>171</v>
      </c>
      <c r="E228" s="82" t="s">
        <v>297</v>
      </c>
      <c r="F228" s="82" t="s">
        <v>297</v>
      </c>
      <c r="G228" s="82" t="s">
        <v>159</v>
      </c>
      <c r="H228" s="82" t="s">
        <v>39</v>
      </c>
      <c r="I228" s="82" t="s">
        <v>40</v>
      </c>
      <c r="J228" s="82" t="s">
        <v>329</v>
      </c>
      <c r="K228" s="84">
        <v>0</v>
      </c>
      <c r="L228" s="84">
        <v>0</v>
      </c>
      <c r="M228" s="84">
        <v>323</v>
      </c>
      <c r="N228" s="85">
        <v>3144</v>
      </c>
      <c r="O228" s="83">
        <v>1</v>
      </c>
      <c r="P228" s="83">
        <v>12</v>
      </c>
      <c r="Q228" s="84">
        <v>10</v>
      </c>
      <c r="R228" s="82" t="s">
        <v>297</v>
      </c>
      <c r="S228" s="85">
        <v>5000</v>
      </c>
    </row>
    <row r="229" spans="1:19" ht="15">
      <c r="A229" s="82" t="s">
        <v>113</v>
      </c>
      <c r="B229" s="82" t="s">
        <v>114</v>
      </c>
      <c r="C229" s="83">
        <v>314001</v>
      </c>
      <c r="D229" s="82" t="s">
        <v>171</v>
      </c>
      <c r="E229" s="82" t="s">
        <v>297</v>
      </c>
      <c r="F229" s="82" t="s">
        <v>297</v>
      </c>
      <c r="G229" s="82" t="s">
        <v>159</v>
      </c>
      <c r="H229" s="82" t="s">
        <v>39</v>
      </c>
      <c r="I229" s="82" t="s">
        <v>40</v>
      </c>
      <c r="J229" s="82" t="s">
        <v>328</v>
      </c>
      <c r="K229" s="84">
        <v>0</v>
      </c>
      <c r="L229" s="84">
        <v>0</v>
      </c>
      <c r="M229" s="84">
        <v>323</v>
      </c>
      <c r="N229" s="85">
        <v>3144</v>
      </c>
      <c r="O229" s="83">
        <v>1</v>
      </c>
      <c r="P229" s="83">
        <v>12</v>
      </c>
      <c r="Q229" s="84">
        <v>7</v>
      </c>
      <c r="R229" s="82" t="s">
        <v>297</v>
      </c>
      <c r="S229" s="85">
        <v>3500</v>
      </c>
    </row>
    <row r="230" spans="1:19" ht="15">
      <c r="A230" s="82" t="s">
        <v>113</v>
      </c>
      <c r="B230" s="82" t="s">
        <v>114</v>
      </c>
      <c r="C230" s="83">
        <v>314001</v>
      </c>
      <c r="D230" s="82" t="s">
        <v>171</v>
      </c>
      <c r="E230" s="82" t="s">
        <v>297</v>
      </c>
      <c r="F230" s="82" t="s">
        <v>297</v>
      </c>
      <c r="G230" s="82" t="s">
        <v>159</v>
      </c>
      <c r="H230" s="82" t="s">
        <v>39</v>
      </c>
      <c r="I230" s="82" t="s">
        <v>40</v>
      </c>
      <c r="J230" s="82" t="s">
        <v>324</v>
      </c>
      <c r="K230" s="84">
        <v>0</v>
      </c>
      <c r="L230" s="84">
        <v>0</v>
      </c>
      <c r="M230" s="84">
        <v>323</v>
      </c>
      <c r="N230" s="85">
        <v>3144</v>
      </c>
      <c r="O230" s="83">
        <v>1</v>
      </c>
      <c r="P230" s="83">
        <v>12</v>
      </c>
      <c r="Q230" s="84">
        <v>1</v>
      </c>
      <c r="R230" s="82" t="s">
        <v>297</v>
      </c>
      <c r="S230" s="85">
        <v>500</v>
      </c>
    </row>
    <row r="231" spans="1:19" ht="15">
      <c r="A231" s="82" t="s">
        <v>113</v>
      </c>
      <c r="B231" s="82" t="s">
        <v>114</v>
      </c>
      <c r="C231" s="83">
        <v>314001</v>
      </c>
      <c r="D231" s="82" t="s">
        <v>171</v>
      </c>
      <c r="E231" s="82" t="s">
        <v>297</v>
      </c>
      <c r="F231" s="82" t="s">
        <v>297</v>
      </c>
      <c r="G231" s="82" t="s">
        <v>159</v>
      </c>
      <c r="H231" s="82" t="s">
        <v>39</v>
      </c>
      <c r="I231" s="82" t="s">
        <v>40</v>
      </c>
      <c r="J231" s="82" t="s">
        <v>332</v>
      </c>
      <c r="K231" s="84">
        <v>0</v>
      </c>
      <c r="L231" s="84">
        <v>0</v>
      </c>
      <c r="M231" s="84">
        <v>323</v>
      </c>
      <c r="N231" s="85">
        <v>3144</v>
      </c>
      <c r="O231" s="83">
        <v>1</v>
      </c>
      <c r="P231" s="83">
        <v>12</v>
      </c>
      <c r="Q231" s="84">
        <v>2</v>
      </c>
      <c r="R231" s="82" t="s">
        <v>297</v>
      </c>
      <c r="S231" s="85">
        <v>1000</v>
      </c>
    </row>
    <row r="232" spans="1:19" ht="15">
      <c r="A232" s="82" t="s">
        <v>113</v>
      </c>
      <c r="B232" s="82" t="s">
        <v>114</v>
      </c>
      <c r="C232" s="83">
        <v>314001</v>
      </c>
      <c r="D232" s="82" t="s">
        <v>171</v>
      </c>
      <c r="E232" s="82" t="s">
        <v>297</v>
      </c>
      <c r="F232" s="82" t="s">
        <v>297</v>
      </c>
      <c r="G232" s="82" t="s">
        <v>159</v>
      </c>
      <c r="H232" s="82" t="s">
        <v>39</v>
      </c>
      <c r="I232" s="82" t="s">
        <v>40</v>
      </c>
      <c r="J232" s="82" t="s">
        <v>337</v>
      </c>
      <c r="K232" s="84">
        <v>0</v>
      </c>
      <c r="L232" s="84">
        <v>0</v>
      </c>
      <c r="M232" s="84">
        <v>323</v>
      </c>
      <c r="N232" s="85">
        <v>3144</v>
      </c>
      <c r="O232" s="83">
        <v>1</v>
      </c>
      <c r="P232" s="83">
        <v>12</v>
      </c>
      <c r="Q232" s="84">
        <v>5</v>
      </c>
      <c r="R232" s="82" t="s">
        <v>297</v>
      </c>
      <c r="S232" s="85">
        <v>2500</v>
      </c>
    </row>
    <row r="233" spans="1:19" ht="15">
      <c r="A233" s="82" t="s">
        <v>113</v>
      </c>
      <c r="B233" s="82" t="s">
        <v>114</v>
      </c>
      <c r="C233" s="83">
        <v>314001</v>
      </c>
      <c r="D233" s="82" t="s">
        <v>171</v>
      </c>
      <c r="E233" s="82" t="s">
        <v>297</v>
      </c>
      <c r="F233" s="82" t="s">
        <v>297</v>
      </c>
      <c r="G233" s="82" t="s">
        <v>159</v>
      </c>
      <c r="H233" s="82" t="s">
        <v>39</v>
      </c>
      <c r="I233" s="82" t="s">
        <v>40</v>
      </c>
      <c r="J233" s="82" t="s">
        <v>321</v>
      </c>
      <c r="K233" s="84">
        <v>0</v>
      </c>
      <c r="L233" s="84">
        <v>0</v>
      </c>
      <c r="M233" s="84">
        <v>323</v>
      </c>
      <c r="N233" s="85">
        <v>3144</v>
      </c>
      <c r="O233" s="83">
        <v>1</v>
      </c>
      <c r="P233" s="83">
        <v>12</v>
      </c>
      <c r="Q233" s="84">
        <v>4</v>
      </c>
      <c r="R233" s="82" t="s">
        <v>297</v>
      </c>
      <c r="S233" s="85">
        <v>2000</v>
      </c>
    </row>
    <row r="234" spans="1:19" ht="15">
      <c r="A234" s="82" t="s">
        <v>113</v>
      </c>
      <c r="B234" s="82" t="s">
        <v>114</v>
      </c>
      <c r="C234" s="83">
        <v>314001</v>
      </c>
      <c r="D234" s="82" t="s">
        <v>171</v>
      </c>
      <c r="E234" s="82" t="s">
        <v>297</v>
      </c>
      <c r="F234" s="82" t="s">
        <v>297</v>
      </c>
      <c r="G234" s="82" t="s">
        <v>159</v>
      </c>
      <c r="H234" s="82" t="s">
        <v>39</v>
      </c>
      <c r="I234" s="82" t="s">
        <v>40</v>
      </c>
      <c r="J234" s="82" t="s">
        <v>325</v>
      </c>
      <c r="K234" s="84">
        <v>0</v>
      </c>
      <c r="L234" s="84">
        <v>0</v>
      </c>
      <c r="M234" s="84">
        <v>323</v>
      </c>
      <c r="N234" s="85">
        <v>3144</v>
      </c>
      <c r="O234" s="83">
        <v>1</v>
      </c>
      <c r="P234" s="83">
        <v>12</v>
      </c>
      <c r="Q234" s="84">
        <v>2</v>
      </c>
      <c r="R234" s="82" t="s">
        <v>297</v>
      </c>
      <c r="S234" s="85">
        <v>1000</v>
      </c>
    </row>
    <row r="235" spans="1:19" ht="15">
      <c r="A235" s="82" t="s">
        <v>113</v>
      </c>
      <c r="B235" s="82" t="s">
        <v>114</v>
      </c>
      <c r="C235" s="83">
        <v>314003</v>
      </c>
      <c r="D235" s="82" t="s">
        <v>201</v>
      </c>
      <c r="E235" s="82" t="s">
        <v>297</v>
      </c>
      <c r="F235" s="82" t="s">
        <v>297</v>
      </c>
      <c r="G235" s="82" t="s">
        <v>159</v>
      </c>
      <c r="H235" s="82" t="s">
        <v>39</v>
      </c>
      <c r="I235" s="82" t="s">
        <v>40</v>
      </c>
      <c r="J235" s="82" t="s">
        <v>322</v>
      </c>
      <c r="K235" s="84">
        <v>0</v>
      </c>
      <c r="L235" s="84">
        <v>0</v>
      </c>
      <c r="M235" s="84">
        <v>88</v>
      </c>
      <c r="N235" s="85">
        <v>4575</v>
      </c>
      <c r="O235" s="83">
        <v>1</v>
      </c>
      <c r="P235" s="83">
        <v>12</v>
      </c>
      <c r="Q235" s="84">
        <v>22</v>
      </c>
      <c r="R235" s="82" t="s">
        <v>297</v>
      </c>
      <c r="S235" s="85">
        <v>2750</v>
      </c>
    </row>
    <row r="236" spans="1:19" ht="15">
      <c r="A236" s="82" t="s">
        <v>113</v>
      </c>
      <c r="B236" s="82" t="s">
        <v>114</v>
      </c>
      <c r="C236" s="83">
        <v>314006</v>
      </c>
      <c r="D236" s="82" t="s">
        <v>200</v>
      </c>
      <c r="E236" s="82" t="s">
        <v>297</v>
      </c>
      <c r="F236" s="82" t="s">
        <v>297</v>
      </c>
      <c r="G236" s="82" t="s">
        <v>159</v>
      </c>
      <c r="H236" s="82" t="s">
        <v>39</v>
      </c>
      <c r="I236" s="82" t="s">
        <v>40</v>
      </c>
      <c r="J236" s="82" t="s">
        <v>324</v>
      </c>
      <c r="K236" s="84">
        <v>0</v>
      </c>
      <c r="L236" s="84">
        <v>0</v>
      </c>
      <c r="M236" s="84">
        <v>505</v>
      </c>
      <c r="N236" s="85">
        <v>3796</v>
      </c>
      <c r="O236" s="83">
        <v>1</v>
      </c>
      <c r="P236" s="83">
        <v>12</v>
      </c>
      <c r="Q236" s="84">
        <v>2</v>
      </c>
      <c r="R236" s="82" t="s">
        <v>297</v>
      </c>
      <c r="S236" s="85">
        <v>1000</v>
      </c>
    </row>
    <row r="237" spans="1:19" ht="15">
      <c r="A237" s="82" t="s">
        <v>113</v>
      </c>
      <c r="B237" s="82" t="s">
        <v>114</v>
      </c>
      <c r="C237" s="83">
        <v>314006</v>
      </c>
      <c r="D237" s="82" t="s">
        <v>200</v>
      </c>
      <c r="E237" s="82" t="s">
        <v>297</v>
      </c>
      <c r="F237" s="82" t="s">
        <v>297</v>
      </c>
      <c r="G237" s="82" t="s">
        <v>159</v>
      </c>
      <c r="H237" s="82" t="s">
        <v>39</v>
      </c>
      <c r="I237" s="82" t="s">
        <v>40</v>
      </c>
      <c r="J237" s="82" t="s">
        <v>322</v>
      </c>
      <c r="K237" s="84">
        <v>0</v>
      </c>
      <c r="L237" s="84">
        <v>0</v>
      </c>
      <c r="M237" s="84">
        <v>505</v>
      </c>
      <c r="N237" s="85">
        <v>3796</v>
      </c>
      <c r="O237" s="83">
        <v>1</v>
      </c>
      <c r="P237" s="83">
        <v>12</v>
      </c>
      <c r="Q237" s="84">
        <v>127</v>
      </c>
      <c r="R237" s="82" t="s">
        <v>297</v>
      </c>
      <c r="S237" s="85">
        <v>63500</v>
      </c>
    </row>
    <row r="238" spans="1:19" ht="15">
      <c r="A238" s="82" t="s">
        <v>113</v>
      </c>
      <c r="B238" s="82" t="s">
        <v>114</v>
      </c>
      <c r="C238" s="83">
        <v>314008</v>
      </c>
      <c r="D238" s="82" t="s">
        <v>202</v>
      </c>
      <c r="E238" s="82" t="s">
        <v>297</v>
      </c>
      <c r="F238" s="82" t="s">
        <v>297</v>
      </c>
      <c r="G238" s="82" t="s">
        <v>170</v>
      </c>
      <c r="H238" s="82" t="s">
        <v>33</v>
      </c>
      <c r="I238" s="82" t="s">
        <v>40</v>
      </c>
      <c r="J238" s="82" t="s">
        <v>332</v>
      </c>
      <c r="K238" s="84">
        <v>0</v>
      </c>
      <c r="L238" s="84">
        <v>0</v>
      </c>
      <c r="M238" s="84">
        <v>1</v>
      </c>
      <c r="N238" s="85">
        <v>4.6</v>
      </c>
      <c r="O238" s="83">
        <v>0.8</v>
      </c>
      <c r="P238" s="83">
        <v>20</v>
      </c>
      <c r="Q238" s="84">
        <v>93543</v>
      </c>
      <c r="R238" s="82" t="s">
        <v>297</v>
      </c>
      <c r="S238" s="85">
        <v>77047.5</v>
      </c>
    </row>
    <row r="239" spans="1:19" ht="15">
      <c r="A239" s="82" t="s">
        <v>113</v>
      </c>
      <c r="B239" s="82" t="s">
        <v>114</v>
      </c>
      <c r="C239" s="83">
        <v>314010</v>
      </c>
      <c r="D239" s="82" t="s">
        <v>363</v>
      </c>
      <c r="E239" s="82" t="s">
        <v>297</v>
      </c>
      <c r="F239" s="82" t="s">
        <v>297</v>
      </c>
      <c r="G239" s="82" t="s">
        <v>170</v>
      </c>
      <c r="H239" s="82" t="s">
        <v>39</v>
      </c>
      <c r="I239" s="82" t="s">
        <v>40</v>
      </c>
      <c r="J239" s="82" t="s">
        <v>337</v>
      </c>
      <c r="K239" s="84">
        <v>0</v>
      </c>
      <c r="L239" s="84">
        <v>0</v>
      </c>
      <c r="M239" s="84">
        <v>1</v>
      </c>
      <c r="N239" s="85">
        <v>15.97</v>
      </c>
      <c r="O239" s="83">
        <v>0.8</v>
      </c>
      <c r="P239" s="83">
        <v>20</v>
      </c>
      <c r="Q239" s="84">
        <v>35710</v>
      </c>
      <c r="R239" s="82" t="s">
        <v>297</v>
      </c>
      <c r="S239" s="85">
        <v>25000</v>
      </c>
    </row>
    <row r="240" spans="1:19" ht="15">
      <c r="A240" s="82" t="s">
        <v>113</v>
      </c>
      <c r="B240" s="82" t="s">
        <v>114</v>
      </c>
      <c r="C240" s="83">
        <v>314010</v>
      </c>
      <c r="D240" s="82" t="s">
        <v>363</v>
      </c>
      <c r="E240" s="82" t="s">
        <v>297</v>
      </c>
      <c r="F240" s="82" t="s">
        <v>297</v>
      </c>
      <c r="G240" s="82" t="s">
        <v>170</v>
      </c>
      <c r="H240" s="82" t="s">
        <v>39</v>
      </c>
      <c r="I240" s="82" t="s">
        <v>40</v>
      </c>
      <c r="J240" s="82" t="s">
        <v>332</v>
      </c>
      <c r="K240" s="84">
        <v>0</v>
      </c>
      <c r="L240" s="84">
        <v>0</v>
      </c>
      <c r="M240" s="84">
        <v>1</v>
      </c>
      <c r="N240" s="85">
        <v>15.97</v>
      </c>
      <c r="O240" s="83">
        <v>0.8</v>
      </c>
      <c r="P240" s="83">
        <v>20</v>
      </c>
      <c r="Q240" s="84">
        <v>14435</v>
      </c>
      <c r="R240" s="82" t="s">
        <v>297</v>
      </c>
      <c r="S240" s="85">
        <v>11548</v>
      </c>
    </row>
    <row r="241" spans="1:19" ht="15">
      <c r="A241" s="82" t="s">
        <v>113</v>
      </c>
      <c r="B241" s="82" t="s">
        <v>114</v>
      </c>
      <c r="C241" s="83">
        <v>314011</v>
      </c>
      <c r="D241" s="82" t="s">
        <v>364</v>
      </c>
      <c r="E241" s="82" t="s">
        <v>297</v>
      </c>
      <c r="F241" s="82" t="s">
        <v>297</v>
      </c>
      <c r="G241" s="82" t="s">
        <v>170</v>
      </c>
      <c r="H241" s="82" t="s">
        <v>39</v>
      </c>
      <c r="I241" s="82" t="s">
        <v>40</v>
      </c>
      <c r="J241" s="82" t="s">
        <v>365</v>
      </c>
      <c r="K241" s="84">
        <v>0</v>
      </c>
      <c r="L241" s="84">
        <v>0</v>
      </c>
      <c r="M241" s="84">
        <v>1</v>
      </c>
      <c r="N241" s="85">
        <v>0.95</v>
      </c>
      <c r="O241" s="83">
        <v>0.8</v>
      </c>
      <c r="P241" s="83">
        <v>20</v>
      </c>
      <c r="Q241" s="84">
        <v>41881</v>
      </c>
      <c r="R241" s="82" t="s">
        <v>297</v>
      </c>
      <c r="S241" s="85">
        <v>9783.49</v>
      </c>
    </row>
    <row r="242" spans="1:19" ht="15">
      <c r="A242" s="82" t="s">
        <v>113</v>
      </c>
      <c r="B242" s="82" t="s">
        <v>114</v>
      </c>
      <c r="C242" s="83">
        <v>314011</v>
      </c>
      <c r="D242" s="82" t="s">
        <v>364</v>
      </c>
      <c r="E242" s="82" t="s">
        <v>297</v>
      </c>
      <c r="F242" s="82" t="s">
        <v>297</v>
      </c>
      <c r="G242" s="82" t="s">
        <v>170</v>
      </c>
      <c r="H242" s="82" t="s">
        <v>39</v>
      </c>
      <c r="I242" s="82" t="s">
        <v>40</v>
      </c>
      <c r="J242" s="82" t="s">
        <v>337</v>
      </c>
      <c r="K242" s="84">
        <v>0</v>
      </c>
      <c r="L242" s="84">
        <v>0</v>
      </c>
      <c r="M242" s="84">
        <v>1</v>
      </c>
      <c r="N242" s="85">
        <v>0.95</v>
      </c>
      <c r="O242" s="83">
        <v>0.8</v>
      </c>
      <c r="P242" s="83">
        <v>20</v>
      </c>
      <c r="Q242" s="84">
        <v>275552</v>
      </c>
      <c r="R242" s="82" t="s">
        <v>297</v>
      </c>
      <c r="S242" s="85">
        <v>65313.03</v>
      </c>
    </row>
    <row r="243" spans="1:19" ht="15">
      <c r="A243" s="82" t="s">
        <v>113</v>
      </c>
      <c r="B243" s="82" t="s">
        <v>114</v>
      </c>
      <c r="C243" s="83">
        <v>314011</v>
      </c>
      <c r="D243" s="82" t="s">
        <v>364</v>
      </c>
      <c r="E243" s="82" t="s">
        <v>297</v>
      </c>
      <c r="F243" s="82" t="s">
        <v>297</v>
      </c>
      <c r="G243" s="82" t="s">
        <v>170</v>
      </c>
      <c r="H243" s="82" t="s">
        <v>39</v>
      </c>
      <c r="I243" s="82" t="s">
        <v>40</v>
      </c>
      <c r="J243" s="82" t="s">
        <v>332</v>
      </c>
      <c r="K243" s="84">
        <v>0</v>
      </c>
      <c r="L243" s="84">
        <v>0</v>
      </c>
      <c r="M243" s="84">
        <v>1</v>
      </c>
      <c r="N243" s="85">
        <v>0.95</v>
      </c>
      <c r="O243" s="83">
        <v>0.8</v>
      </c>
      <c r="P243" s="83">
        <v>20</v>
      </c>
      <c r="Q243" s="84">
        <v>22372</v>
      </c>
      <c r="R243" s="82" t="s">
        <v>297</v>
      </c>
      <c r="S243" s="85">
        <v>5196</v>
      </c>
    </row>
    <row r="244" spans="1:19" ht="15">
      <c r="A244" s="82" t="s">
        <v>113</v>
      </c>
      <c r="B244" s="82" t="s">
        <v>114</v>
      </c>
      <c r="C244" s="83">
        <v>314011</v>
      </c>
      <c r="D244" s="82" t="s">
        <v>364</v>
      </c>
      <c r="E244" s="82" t="s">
        <v>297</v>
      </c>
      <c r="F244" s="82" t="s">
        <v>297</v>
      </c>
      <c r="G244" s="82" t="s">
        <v>170</v>
      </c>
      <c r="H244" s="82" t="s">
        <v>39</v>
      </c>
      <c r="I244" s="82" t="s">
        <v>40</v>
      </c>
      <c r="J244" s="82" t="s">
        <v>326</v>
      </c>
      <c r="K244" s="84">
        <v>0</v>
      </c>
      <c r="L244" s="84">
        <v>0</v>
      </c>
      <c r="M244" s="84">
        <v>1</v>
      </c>
      <c r="N244" s="85">
        <v>0.95</v>
      </c>
      <c r="O244" s="83">
        <v>0.8</v>
      </c>
      <c r="P244" s="83">
        <v>20</v>
      </c>
      <c r="Q244" s="84">
        <v>10147</v>
      </c>
      <c r="R244" s="82" t="s">
        <v>297</v>
      </c>
      <c r="S244" s="85">
        <v>6254.49</v>
      </c>
    </row>
    <row r="245" spans="1:19" ht="15">
      <c r="A245" s="82" t="s">
        <v>113</v>
      </c>
      <c r="B245" s="82" t="s">
        <v>114</v>
      </c>
      <c r="C245" s="83">
        <v>314011</v>
      </c>
      <c r="D245" s="82" t="s">
        <v>364</v>
      </c>
      <c r="E245" s="82" t="s">
        <v>297</v>
      </c>
      <c r="F245" s="82" t="s">
        <v>297</v>
      </c>
      <c r="G245" s="82" t="s">
        <v>170</v>
      </c>
      <c r="H245" s="82" t="s">
        <v>39</v>
      </c>
      <c r="I245" s="82" t="s">
        <v>40</v>
      </c>
      <c r="J245" s="82" t="s">
        <v>322</v>
      </c>
      <c r="K245" s="84">
        <v>0</v>
      </c>
      <c r="L245" s="84">
        <v>0</v>
      </c>
      <c r="M245" s="84">
        <v>1</v>
      </c>
      <c r="N245" s="85">
        <v>0.95</v>
      </c>
      <c r="O245" s="83">
        <v>0.8</v>
      </c>
      <c r="P245" s="83">
        <v>20</v>
      </c>
      <c r="Q245" s="84">
        <v>24770</v>
      </c>
      <c r="R245" s="82" t="s">
        <v>297</v>
      </c>
      <c r="S245" s="85">
        <v>18000</v>
      </c>
    </row>
    <row r="246" spans="1:19" ht="15">
      <c r="A246" s="82" t="s">
        <v>113</v>
      </c>
      <c r="B246" s="82" t="s">
        <v>114</v>
      </c>
      <c r="C246" s="83">
        <v>314011</v>
      </c>
      <c r="D246" s="82" t="s">
        <v>364</v>
      </c>
      <c r="E246" s="82" t="s">
        <v>297</v>
      </c>
      <c r="F246" s="82" t="s">
        <v>297</v>
      </c>
      <c r="G246" s="82" t="s">
        <v>170</v>
      </c>
      <c r="H246" s="82" t="s">
        <v>39</v>
      </c>
      <c r="I246" s="82" t="s">
        <v>40</v>
      </c>
      <c r="J246" s="82" t="s">
        <v>330</v>
      </c>
      <c r="K246" s="84">
        <v>0</v>
      </c>
      <c r="L246" s="84">
        <v>0</v>
      </c>
      <c r="M246" s="84">
        <v>1</v>
      </c>
      <c r="N246" s="85">
        <v>0.95</v>
      </c>
      <c r="O246" s="83">
        <v>0.8</v>
      </c>
      <c r="P246" s="83">
        <v>20</v>
      </c>
      <c r="Q246" s="84">
        <v>27591</v>
      </c>
      <c r="R246" s="82" t="s">
        <v>297</v>
      </c>
      <c r="S246" s="85">
        <v>22072.8</v>
      </c>
    </row>
    <row r="247" spans="1:19" ht="15">
      <c r="A247" s="82" t="s">
        <v>113</v>
      </c>
      <c r="B247" s="82" t="s">
        <v>114</v>
      </c>
      <c r="C247" s="83">
        <v>314011</v>
      </c>
      <c r="D247" s="82" t="s">
        <v>364</v>
      </c>
      <c r="E247" s="82" t="s">
        <v>297</v>
      </c>
      <c r="F247" s="82" t="s">
        <v>297</v>
      </c>
      <c r="G247" s="82" t="s">
        <v>170</v>
      </c>
      <c r="H247" s="82" t="s">
        <v>39</v>
      </c>
      <c r="I247" s="82" t="s">
        <v>40</v>
      </c>
      <c r="J247" s="82" t="s">
        <v>321</v>
      </c>
      <c r="K247" s="84">
        <v>0</v>
      </c>
      <c r="L247" s="84">
        <v>0</v>
      </c>
      <c r="M247" s="84">
        <v>1</v>
      </c>
      <c r="N247" s="85">
        <v>0.95</v>
      </c>
      <c r="O247" s="83">
        <v>0.8</v>
      </c>
      <c r="P247" s="83">
        <v>20</v>
      </c>
      <c r="Q247" s="84">
        <v>55121</v>
      </c>
      <c r="R247" s="82" t="s">
        <v>297</v>
      </c>
      <c r="S247" s="85">
        <v>13112.7</v>
      </c>
    </row>
    <row r="248" spans="1:19" ht="15">
      <c r="A248" s="82" t="s">
        <v>113</v>
      </c>
      <c r="B248" s="82" t="s">
        <v>114</v>
      </c>
      <c r="C248" s="83">
        <v>314012</v>
      </c>
      <c r="D248" s="82" t="s">
        <v>366</v>
      </c>
      <c r="E248" s="82" t="s">
        <v>297</v>
      </c>
      <c r="F248" s="82" t="s">
        <v>297</v>
      </c>
      <c r="G248" s="82" t="s">
        <v>170</v>
      </c>
      <c r="H248" s="82" t="s">
        <v>39</v>
      </c>
      <c r="I248" s="82" t="s">
        <v>40</v>
      </c>
      <c r="J248" s="82" t="s">
        <v>322</v>
      </c>
      <c r="K248" s="84">
        <v>0</v>
      </c>
      <c r="L248" s="84">
        <v>0</v>
      </c>
      <c r="M248" s="84">
        <v>1</v>
      </c>
      <c r="N248" s="85">
        <v>5.47</v>
      </c>
      <c r="O248" s="83">
        <v>0.8</v>
      </c>
      <c r="P248" s="83">
        <v>20</v>
      </c>
      <c r="Q248" s="84">
        <v>5891</v>
      </c>
      <c r="R248" s="82" t="s">
        <v>297</v>
      </c>
      <c r="S248" s="85">
        <v>4712.8</v>
      </c>
    </row>
    <row r="249" spans="1:19" ht="15">
      <c r="A249" s="82" t="s">
        <v>113</v>
      </c>
      <c r="B249" s="82" t="s">
        <v>114</v>
      </c>
      <c r="C249" s="83">
        <v>314012</v>
      </c>
      <c r="D249" s="82" t="s">
        <v>366</v>
      </c>
      <c r="E249" s="82" t="s">
        <v>297</v>
      </c>
      <c r="F249" s="82" t="s">
        <v>297</v>
      </c>
      <c r="G249" s="82" t="s">
        <v>170</v>
      </c>
      <c r="H249" s="82" t="s">
        <v>39</v>
      </c>
      <c r="I249" s="82" t="s">
        <v>40</v>
      </c>
      <c r="J249" s="82" t="s">
        <v>330</v>
      </c>
      <c r="K249" s="84">
        <v>0</v>
      </c>
      <c r="L249" s="84">
        <v>0</v>
      </c>
      <c r="M249" s="84">
        <v>1</v>
      </c>
      <c r="N249" s="85">
        <v>5.47</v>
      </c>
      <c r="O249" s="83">
        <v>0.8</v>
      </c>
      <c r="P249" s="83">
        <v>20</v>
      </c>
      <c r="Q249" s="84">
        <v>71056</v>
      </c>
      <c r="R249" s="82" t="s">
        <v>297</v>
      </c>
      <c r="S249" s="85">
        <v>56016.25</v>
      </c>
    </row>
    <row r="250" spans="1:19" ht="15">
      <c r="A250" s="82" t="s">
        <v>113</v>
      </c>
      <c r="B250" s="82" t="s">
        <v>114</v>
      </c>
      <c r="C250" s="83">
        <v>314012</v>
      </c>
      <c r="D250" s="82" t="s">
        <v>366</v>
      </c>
      <c r="E250" s="82" t="s">
        <v>297</v>
      </c>
      <c r="F250" s="82" t="s">
        <v>297</v>
      </c>
      <c r="G250" s="82" t="s">
        <v>170</v>
      </c>
      <c r="H250" s="82" t="s">
        <v>39</v>
      </c>
      <c r="I250" s="82" t="s">
        <v>40</v>
      </c>
      <c r="J250" s="82" t="s">
        <v>337</v>
      </c>
      <c r="K250" s="84">
        <v>0</v>
      </c>
      <c r="L250" s="84">
        <v>0</v>
      </c>
      <c r="M250" s="84">
        <v>1</v>
      </c>
      <c r="N250" s="85">
        <v>5.47</v>
      </c>
      <c r="O250" s="83">
        <v>0.8</v>
      </c>
      <c r="P250" s="83">
        <v>20</v>
      </c>
      <c r="Q250" s="84">
        <v>82993</v>
      </c>
      <c r="R250" s="82" t="s">
        <v>297</v>
      </c>
      <c r="S250" s="85">
        <v>50000</v>
      </c>
    </row>
    <row r="251" spans="1:19" ht="15">
      <c r="A251" s="82" t="s">
        <v>113</v>
      </c>
      <c r="B251" s="82" t="s">
        <v>114</v>
      </c>
      <c r="C251" s="83">
        <v>314012</v>
      </c>
      <c r="D251" s="82" t="s">
        <v>366</v>
      </c>
      <c r="E251" s="82" t="s">
        <v>297</v>
      </c>
      <c r="F251" s="82" t="s">
        <v>297</v>
      </c>
      <c r="G251" s="82" t="s">
        <v>170</v>
      </c>
      <c r="H251" s="82" t="s">
        <v>39</v>
      </c>
      <c r="I251" s="82" t="s">
        <v>40</v>
      </c>
      <c r="J251" s="82" t="s">
        <v>342</v>
      </c>
      <c r="K251" s="84">
        <v>0</v>
      </c>
      <c r="L251" s="84">
        <v>0</v>
      </c>
      <c r="M251" s="84">
        <v>1</v>
      </c>
      <c r="N251" s="85">
        <v>5.47</v>
      </c>
      <c r="O251" s="83">
        <v>0.8</v>
      </c>
      <c r="P251" s="83">
        <v>20</v>
      </c>
      <c r="Q251" s="84">
        <v>122894</v>
      </c>
      <c r="R251" s="82" t="s">
        <v>297</v>
      </c>
      <c r="S251" s="85">
        <v>29903.51</v>
      </c>
    </row>
    <row r="252" spans="1:19" ht="15">
      <c r="A252" s="82" t="s">
        <v>113</v>
      </c>
      <c r="B252" s="82" t="s">
        <v>114</v>
      </c>
      <c r="C252" s="83">
        <v>314012</v>
      </c>
      <c r="D252" s="82" t="s">
        <v>366</v>
      </c>
      <c r="E252" s="82" t="s">
        <v>297</v>
      </c>
      <c r="F252" s="82" t="s">
        <v>297</v>
      </c>
      <c r="G252" s="82" t="s">
        <v>170</v>
      </c>
      <c r="H252" s="82" t="s">
        <v>39</v>
      </c>
      <c r="I252" s="82" t="s">
        <v>40</v>
      </c>
      <c r="J252" s="82" t="s">
        <v>332</v>
      </c>
      <c r="K252" s="84">
        <v>0</v>
      </c>
      <c r="L252" s="84">
        <v>0</v>
      </c>
      <c r="M252" s="84">
        <v>1</v>
      </c>
      <c r="N252" s="85">
        <v>5.47</v>
      </c>
      <c r="O252" s="83">
        <v>0.8</v>
      </c>
      <c r="P252" s="83">
        <v>20</v>
      </c>
      <c r="Q252" s="84">
        <v>29969</v>
      </c>
      <c r="R252" s="82" t="s">
        <v>297</v>
      </c>
      <c r="S252" s="85">
        <v>21266.4</v>
      </c>
    </row>
    <row r="253" spans="1:19" ht="15">
      <c r="A253" s="82" t="s">
        <v>113</v>
      </c>
      <c r="B253" s="82" t="s">
        <v>114</v>
      </c>
      <c r="C253" s="83">
        <v>314013</v>
      </c>
      <c r="D253" s="82" t="s">
        <v>169</v>
      </c>
      <c r="E253" s="82" t="s">
        <v>297</v>
      </c>
      <c r="F253" s="82" t="s">
        <v>297</v>
      </c>
      <c r="G253" s="82" t="s">
        <v>170</v>
      </c>
      <c r="H253" s="82" t="s">
        <v>39</v>
      </c>
      <c r="I253" s="82" t="s">
        <v>40</v>
      </c>
      <c r="J253" s="82" t="s">
        <v>332</v>
      </c>
      <c r="K253" s="84">
        <v>0</v>
      </c>
      <c r="L253" s="84">
        <v>0</v>
      </c>
      <c r="M253" s="84">
        <v>1</v>
      </c>
      <c r="N253" s="85">
        <v>0.88</v>
      </c>
      <c r="O253" s="83">
        <v>0.8</v>
      </c>
      <c r="P253" s="83">
        <v>20</v>
      </c>
      <c r="Q253" s="84">
        <v>75370</v>
      </c>
      <c r="R253" s="82" t="s">
        <v>297</v>
      </c>
      <c r="S253" s="85">
        <v>32916.69</v>
      </c>
    </row>
    <row r="254" spans="1:19" ht="15">
      <c r="A254" s="82" t="s">
        <v>113</v>
      </c>
      <c r="B254" s="82" t="s">
        <v>114</v>
      </c>
      <c r="C254" s="83">
        <v>314013</v>
      </c>
      <c r="D254" s="82" t="s">
        <v>169</v>
      </c>
      <c r="E254" s="82" t="s">
        <v>297</v>
      </c>
      <c r="F254" s="82" t="s">
        <v>297</v>
      </c>
      <c r="G254" s="82" t="s">
        <v>170</v>
      </c>
      <c r="H254" s="82" t="s">
        <v>39</v>
      </c>
      <c r="I254" s="82" t="s">
        <v>40</v>
      </c>
      <c r="J254" s="82" t="s">
        <v>334</v>
      </c>
      <c r="K254" s="84">
        <v>0</v>
      </c>
      <c r="L254" s="84">
        <v>0</v>
      </c>
      <c r="M254" s="84">
        <v>1</v>
      </c>
      <c r="N254" s="85">
        <v>0.88</v>
      </c>
      <c r="O254" s="83">
        <v>0.8</v>
      </c>
      <c r="P254" s="83">
        <v>20</v>
      </c>
      <c r="Q254" s="84">
        <v>65654</v>
      </c>
      <c r="R254" s="82" t="s">
        <v>297</v>
      </c>
      <c r="S254" s="85">
        <v>25000</v>
      </c>
    </row>
    <row r="255" spans="1:19" ht="15">
      <c r="A255" s="82" t="s">
        <v>113</v>
      </c>
      <c r="B255" s="82" t="s">
        <v>114</v>
      </c>
      <c r="C255" s="83">
        <v>314013</v>
      </c>
      <c r="D255" s="82" t="s">
        <v>169</v>
      </c>
      <c r="E255" s="82" t="s">
        <v>297</v>
      </c>
      <c r="F255" s="82" t="s">
        <v>297</v>
      </c>
      <c r="G255" s="82" t="s">
        <v>170</v>
      </c>
      <c r="H255" s="82" t="s">
        <v>39</v>
      </c>
      <c r="I255" s="82" t="s">
        <v>40</v>
      </c>
      <c r="J255" s="82" t="s">
        <v>322</v>
      </c>
      <c r="K255" s="84">
        <v>0</v>
      </c>
      <c r="L255" s="84">
        <v>0</v>
      </c>
      <c r="M255" s="84">
        <v>1</v>
      </c>
      <c r="N255" s="85">
        <v>0.88</v>
      </c>
      <c r="O255" s="83">
        <v>0.8</v>
      </c>
      <c r="P255" s="83">
        <v>20</v>
      </c>
      <c r="Q255" s="84">
        <v>29482</v>
      </c>
      <c r="R255" s="82" t="s">
        <v>297</v>
      </c>
      <c r="S255" s="85">
        <v>6600</v>
      </c>
    </row>
    <row r="256" spans="1:19" ht="15">
      <c r="A256" s="82" t="s">
        <v>113</v>
      </c>
      <c r="B256" s="82" t="s">
        <v>114</v>
      </c>
      <c r="C256" s="83">
        <v>314013</v>
      </c>
      <c r="D256" s="82" t="s">
        <v>169</v>
      </c>
      <c r="E256" s="82" t="s">
        <v>297</v>
      </c>
      <c r="F256" s="82" t="s">
        <v>297</v>
      </c>
      <c r="G256" s="82" t="s">
        <v>170</v>
      </c>
      <c r="H256" s="82" t="s">
        <v>39</v>
      </c>
      <c r="I256" s="82" t="s">
        <v>40</v>
      </c>
      <c r="J256" s="82" t="s">
        <v>342</v>
      </c>
      <c r="K256" s="84">
        <v>0</v>
      </c>
      <c r="L256" s="84">
        <v>0</v>
      </c>
      <c r="M256" s="84">
        <v>1</v>
      </c>
      <c r="N256" s="85">
        <v>0.88</v>
      </c>
      <c r="O256" s="83">
        <v>0.8</v>
      </c>
      <c r="P256" s="83">
        <v>20</v>
      </c>
      <c r="Q256" s="84">
        <v>662906</v>
      </c>
      <c r="R256" s="82" t="s">
        <v>297</v>
      </c>
      <c r="S256" s="85">
        <v>73051.69</v>
      </c>
    </row>
    <row r="257" spans="1:19" ht="15">
      <c r="A257" s="82" t="s">
        <v>113</v>
      </c>
      <c r="B257" s="82" t="s">
        <v>114</v>
      </c>
      <c r="C257" s="83">
        <v>314013</v>
      </c>
      <c r="D257" s="82" t="s">
        <v>169</v>
      </c>
      <c r="E257" s="82" t="s">
        <v>297</v>
      </c>
      <c r="F257" s="82" t="s">
        <v>297</v>
      </c>
      <c r="G257" s="82" t="s">
        <v>170</v>
      </c>
      <c r="H257" s="82" t="s">
        <v>39</v>
      </c>
      <c r="I257" s="82" t="s">
        <v>40</v>
      </c>
      <c r="J257" s="82" t="s">
        <v>337</v>
      </c>
      <c r="K257" s="84">
        <v>0</v>
      </c>
      <c r="L257" s="84">
        <v>0</v>
      </c>
      <c r="M257" s="84">
        <v>1</v>
      </c>
      <c r="N257" s="85">
        <v>0.88</v>
      </c>
      <c r="O257" s="83">
        <v>0.8</v>
      </c>
      <c r="P257" s="83">
        <v>20</v>
      </c>
      <c r="Q257" s="84">
        <v>620859</v>
      </c>
      <c r="R257" s="82" t="s">
        <v>297</v>
      </c>
      <c r="S257" s="85">
        <v>169170.3</v>
      </c>
    </row>
    <row r="258" spans="1:19" ht="15">
      <c r="A258" s="82" t="s">
        <v>113</v>
      </c>
      <c r="B258" s="82" t="s">
        <v>114</v>
      </c>
      <c r="C258" s="83">
        <v>314013</v>
      </c>
      <c r="D258" s="82" t="s">
        <v>169</v>
      </c>
      <c r="E258" s="82" t="s">
        <v>297</v>
      </c>
      <c r="F258" s="82" t="s">
        <v>297</v>
      </c>
      <c r="G258" s="82" t="s">
        <v>170</v>
      </c>
      <c r="H258" s="82" t="s">
        <v>39</v>
      </c>
      <c r="I258" s="82" t="s">
        <v>40</v>
      </c>
      <c r="J258" s="82" t="s">
        <v>346</v>
      </c>
      <c r="K258" s="84">
        <v>0</v>
      </c>
      <c r="L258" s="84">
        <v>0</v>
      </c>
      <c r="M258" s="84">
        <v>1</v>
      </c>
      <c r="N258" s="85">
        <v>0.88</v>
      </c>
      <c r="O258" s="83">
        <v>0.8</v>
      </c>
      <c r="P258" s="83">
        <v>20</v>
      </c>
      <c r="Q258" s="84">
        <v>11372</v>
      </c>
      <c r="R258" s="82" t="s">
        <v>297</v>
      </c>
      <c r="S258" s="85">
        <v>5378.21</v>
      </c>
    </row>
    <row r="259" spans="1:19" ht="15">
      <c r="A259" s="82" t="s">
        <v>113</v>
      </c>
      <c r="B259" s="82" t="s">
        <v>114</v>
      </c>
      <c r="C259" s="83">
        <v>314013</v>
      </c>
      <c r="D259" s="82" t="s">
        <v>169</v>
      </c>
      <c r="E259" s="82" t="s">
        <v>297</v>
      </c>
      <c r="F259" s="82" t="s">
        <v>297</v>
      </c>
      <c r="G259" s="82" t="s">
        <v>170</v>
      </c>
      <c r="H259" s="82" t="s">
        <v>39</v>
      </c>
      <c r="I259" s="82" t="s">
        <v>40</v>
      </c>
      <c r="J259" s="82" t="s">
        <v>321</v>
      </c>
      <c r="K259" s="84">
        <v>0</v>
      </c>
      <c r="L259" s="84">
        <v>0</v>
      </c>
      <c r="M259" s="84">
        <v>1</v>
      </c>
      <c r="N259" s="85">
        <v>0.88</v>
      </c>
      <c r="O259" s="83">
        <v>0.8</v>
      </c>
      <c r="P259" s="83">
        <v>20</v>
      </c>
      <c r="Q259" s="84">
        <v>133683</v>
      </c>
      <c r="R259" s="82" t="s">
        <v>297</v>
      </c>
      <c r="S259" s="85">
        <v>33829.1</v>
      </c>
    </row>
    <row r="260" spans="1:19" ht="15">
      <c r="A260" s="82" t="s">
        <v>113</v>
      </c>
      <c r="B260" s="82" t="s">
        <v>114</v>
      </c>
      <c r="C260" s="83">
        <v>314013</v>
      </c>
      <c r="D260" s="82" t="s">
        <v>169</v>
      </c>
      <c r="E260" s="82" t="s">
        <v>297</v>
      </c>
      <c r="F260" s="82" t="s">
        <v>297</v>
      </c>
      <c r="G260" s="82" t="s">
        <v>170</v>
      </c>
      <c r="H260" s="82" t="s">
        <v>39</v>
      </c>
      <c r="I260" s="82" t="s">
        <v>40</v>
      </c>
      <c r="J260" s="82" t="s">
        <v>330</v>
      </c>
      <c r="K260" s="84">
        <v>0</v>
      </c>
      <c r="L260" s="84">
        <v>0</v>
      </c>
      <c r="M260" s="84">
        <v>1</v>
      </c>
      <c r="N260" s="85">
        <v>0.88</v>
      </c>
      <c r="O260" s="83">
        <v>0.8</v>
      </c>
      <c r="P260" s="83">
        <v>20</v>
      </c>
      <c r="Q260" s="84">
        <v>92219</v>
      </c>
      <c r="R260" s="82" t="s">
        <v>297</v>
      </c>
      <c r="S260" s="85">
        <v>27074.5</v>
      </c>
    </row>
    <row r="261" spans="1:19" ht="15">
      <c r="A261" s="82" t="s">
        <v>113</v>
      </c>
      <c r="B261" s="82" t="s">
        <v>114</v>
      </c>
      <c r="C261" s="83">
        <v>314014</v>
      </c>
      <c r="D261" s="82" t="s">
        <v>367</v>
      </c>
      <c r="E261" s="82" t="s">
        <v>297</v>
      </c>
      <c r="F261" s="82" t="s">
        <v>297</v>
      </c>
      <c r="G261" s="82" t="s">
        <v>170</v>
      </c>
      <c r="H261" s="82" t="s">
        <v>39</v>
      </c>
      <c r="I261" s="82" t="s">
        <v>40</v>
      </c>
      <c r="J261" s="82" t="s">
        <v>321</v>
      </c>
      <c r="K261" s="84">
        <v>0</v>
      </c>
      <c r="L261" s="84">
        <v>0</v>
      </c>
      <c r="M261" s="84">
        <v>1</v>
      </c>
      <c r="N261" s="85">
        <v>11.49</v>
      </c>
      <c r="O261" s="83">
        <v>0.8</v>
      </c>
      <c r="P261" s="83">
        <v>15</v>
      </c>
      <c r="Q261" s="84">
        <v>5669</v>
      </c>
      <c r="R261" s="82" t="s">
        <v>297</v>
      </c>
      <c r="S261" s="85">
        <v>4259.32</v>
      </c>
    </row>
    <row r="262" spans="1:19" ht="15">
      <c r="A262" s="82" t="s">
        <v>113</v>
      </c>
      <c r="B262" s="82" t="s">
        <v>114</v>
      </c>
      <c r="C262" s="83">
        <v>314014</v>
      </c>
      <c r="D262" s="82" t="s">
        <v>367</v>
      </c>
      <c r="E262" s="82" t="s">
        <v>297</v>
      </c>
      <c r="F262" s="82" t="s">
        <v>297</v>
      </c>
      <c r="G262" s="82" t="s">
        <v>170</v>
      </c>
      <c r="H262" s="82" t="s">
        <v>39</v>
      </c>
      <c r="I262" s="82" t="s">
        <v>40</v>
      </c>
      <c r="J262" s="82" t="s">
        <v>365</v>
      </c>
      <c r="K262" s="84">
        <v>0</v>
      </c>
      <c r="L262" s="84">
        <v>0</v>
      </c>
      <c r="M262" s="84">
        <v>1</v>
      </c>
      <c r="N262" s="85">
        <v>11.49</v>
      </c>
      <c r="O262" s="83">
        <v>0.8</v>
      </c>
      <c r="P262" s="83">
        <v>15</v>
      </c>
      <c r="Q262" s="84">
        <v>31020</v>
      </c>
      <c r="R262" s="82" t="s">
        <v>297</v>
      </c>
      <c r="S262" s="85">
        <v>18193.1</v>
      </c>
    </row>
    <row r="263" spans="1:19" ht="15">
      <c r="A263" s="82" t="s">
        <v>113</v>
      </c>
      <c r="B263" s="82" t="s">
        <v>114</v>
      </c>
      <c r="C263" s="83">
        <v>314016</v>
      </c>
      <c r="D263" s="82" t="s">
        <v>172</v>
      </c>
      <c r="E263" s="82" t="s">
        <v>297</v>
      </c>
      <c r="F263" s="82" t="s">
        <v>297</v>
      </c>
      <c r="G263" s="82" t="s">
        <v>159</v>
      </c>
      <c r="H263" s="82" t="s">
        <v>39</v>
      </c>
      <c r="I263" s="82" t="s">
        <v>40</v>
      </c>
      <c r="J263" s="82" t="s">
        <v>327</v>
      </c>
      <c r="K263" s="84">
        <v>0</v>
      </c>
      <c r="L263" s="84">
        <v>0</v>
      </c>
      <c r="M263" s="84">
        <v>403</v>
      </c>
      <c r="N263" s="85">
        <v>21797</v>
      </c>
      <c r="O263" s="83">
        <v>1</v>
      </c>
      <c r="P263" s="83">
        <v>12</v>
      </c>
      <c r="Q263" s="84">
        <v>2</v>
      </c>
      <c r="R263" s="82" t="s">
        <v>297</v>
      </c>
      <c r="S263" s="85">
        <v>1500</v>
      </c>
    </row>
    <row r="264" spans="1:19" ht="15">
      <c r="A264" s="82" t="s">
        <v>113</v>
      </c>
      <c r="B264" s="82" t="s">
        <v>114</v>
      </c>
      <c r="C264" s="83">
        <v>314016</v>
      </c>
      <c r="D264" s="82" t="s">
        <v>172</v>
      </c>
      <c r="E264" s="82" t="s">
        <v>297</v>
      </c>
      <c r="F264" s="82" t="s">
        <v>297</v>
      </c>
      <c r="G264" s="82" t="s">
        <v>159</v>
      </c>
      <c r="H264" s="82" t="s">
        <v>39</v>
      </c>
      <c r="I264" s="82" t="s">
        <v>40</v>
      </c>
      <c r="J264" s="82" t="s">
        <v>322</v>
      </c>
      <c r="K264" s="84">
        <v>0</v>
      </c>
      <c r="L264" s="84">
        <v>0</v>
      </c>
      <c r="M264" s="84">
        <v>403</v>
      </c>
      <c r="N264" s="85">
        <v>21797</v>
      </c>
      <c r="O264" s="83">
        <v>1</v>
      </c>
      <c r="P264" s="83">
        <v>12</v>
      </c>
      <c r="Q264" s="84">
        <v>11</v>
      </c>
      <c r="R264" s="82" t="s">
        <v>297</v>
      </c>
      <c r="S264" s="85">
        <v>8250</v>
      </c>
    </row>
    <row r="265" spans="1:19" ht="15">
      <c r="A265" s="82" t="s">
        <v>113</v>
      </c>
      <c r="B265" s="82" t="s">
        <v>114</v>
      </c>
      <c r="C265" s="83">
        <v>314016</v>
      </c>
      <c r="D265" s="82" t="s">
        <v>172</v>
      </c>
      <c r="E265" s="82" t="s">
        <v>297</v>
      </c>
      <c r="F265" s="82" t="s">
        <v>297</v>
      </c>
      <c r="G265" s="82" t="s">
        <v>159</v>
      </c>
      <c r="H265" s="82" t="s">
        <v>39</v>
      </c>
      <c r="I265" s="82" t="s">
        <v>40</v>
      </c>
      <c r="J265" s="82" t="s">
        <v>328</v>
      </c>
      <c r="K265" s="84">
        <v>0</v>
      </c>
      <c r="L265" s="84">
        <v>0</v>
      </c>
      <c r="M265" s="84">
        <v>403</v>
      </c>
      <c r="N265" s="85">
        <v>21797</v>
      </c>
      <c r="O265" s="83">
        <v>1</v>
      </c>
      <c r="P265" s="83">
        <v>12</v>
      </c>
      <c r="Q265" s="84">
        <v>1</v>
      </c>
      <c r="R265" s="82" t="s">
        <v>297</v>
      </c>
      <c r="S265" s="85">
        <v>750</v>
      </c>
    </row>
    <row r="266" spans="1:19" ht="15">
      <c r="A266" s="82" t="s">
        <v>113</v>
      </c>
      <c r="B266" s="82" t="s">
        <v>114</v>
      </c>
      <c r="C266" s="83">
        <v>314016</v>
      </c>
      <c r="D266" s="82" t="s">
        <v>172</v>
      </c>
      <c r="E266" s="82" t="s">
        <v>297</v>
      </c>
      <c r="F266" s="82" t="s">
        <v>297</v>
      </c>
      <c r="G266" s="82" t="s">
        <v>159</v>
      </c>
      <c r="H266" s="82" t="s">
        <v>39</v>
      </c>
      <c r="I266" s="82" t="s">
        <v>40</v>
      </c>
      <c r="J266" s="82" t="s">
        <v>324</v>
      </c>
      <c r="K266" s="84">
        <v>0</v>
      </c>
      <c r="L266" s="84">
        <v>0</v>
      </c>
      <c r="M266" s="84">
        <v>403</v>
      </c>
      <c r="N266" s="85">
        <v>21797</v>
      </c>
      <c r="O266" s="83">
        <v>1</v>
      </c>
      <c r="P266" s="83">
        <v>12</v>
      </c>
      <c r="Q266" s="84">
        <v>42</v>
      </c>
      <c r="R266" s="82" t="s">
        <v>297</v>
      </c>
      <c r="S266" s="85">
        <v>31500</v>
      </c>
    </row>
    <row r="267" spans="1:19" ht="15">
      <c r="A267" s="82" t="s">
        <v>113</v>
      </c>
      <c r="B267" s="82" t="s">
        <v>114</v>
      </c>
      <c r="C267" s="83">
        <v>314016</v>
      </c>
      <c r="D267" s="82" t="s">
        <v>172</v>
      </c>
      <c r="E267" s="82" t="s">
        <v>297</v>
      </c>
      <c r="F267" s="82" t="s">
        <v>297</v>
      </c>
      <c r="G267" s="82" t="s">
        <v>159</v>
      </c>
      <c r="H267" s="82" t="s">
        <v>39</v>
      </c>
      <c r="I267" s="82" t="s">
        <v>40</v>
      </c>
      <c r="J267" s="82" t="s">
        <v>323</v>
      </c>
      <c r="K267" s="84">
        <v>0</v>
      </c>
      <c r="L267" s="84">
        <v>0</v>
      </c>
      <c r="M267" s="84">
        <v>403</v>
      </c>
      <c r="N267" s="85">
        <v>21797</v>
      </c>
      <c r="O267" s="83">
        <v>1</v>
      </c>
      <c r="P267" s="83">
        <v>12</v>
      </c>
      <c r="Q267" s="84">
        <v>1</v>
      </c>
      <c r="R267" s="82" t="s">
        <v>297</v>
      </c>
      <c r="S267" s="85">
        <v>750</v>
      </c>
    </row>
    <row r="268" spans="1:19" ht="15">
      <c r="A268" s="82" t="s">
        <v>113</v>
      </c>
      <c r="B268" s="82" t="s">
        <v>114</v>
      </c>
      <c r="C268" s="83">
        <v>314016</v>
      </c>
      <c r="D268" s="82" t="s">
        <v>172</v>
      </c>
      <c r="E268" s="82" t="s">
        <v>297</v>
      </c>
      <c r="F268" s="82" t="s">
        <v>297</v>
      </c>
      <c r="G268" s="82" t="s">
        <v>159</v>
      </c>
      <c r="H268" s="82" t="s">
        <v>39</v>
      </c>
      <c r="I268" s="82" t="s">
        <v>40</v>
      </c>
      <c r="J268" s="82" t="s">
        <v>332</v>
      </c>
      <c r="K268" s="84">
        <v>0</v>
      </c>
      <c r="L268" s="84">
        <v>0</v>
      </c>
      <c r="M268" s="84">
        <v>403</v>
      </c>
      <c r="N268" s="85">
        <v>21797</v>
      </c>
      <c r="O268" s="83">
        <v>1</v>
      </c>
      <c r="P268" s="83">
        <v>12</v>
      </c>
      <c r="Q268" s="84">
        <v>1</v>
      </c>
      <c r="R268" s="82" t="s">
        <v>297</v>
      </c>
      <c r="S268" s="85">
        <v>750</v>
      </c>
    </row>
    <row r="269" spans="1:19" ht="15">
      <c r="A269" s="82" t="s">
        <v>113</v>
      </c>
      <c r="B269" s="82" t="s">
        <v>114</v>
      </c>
      <c r="C269" s="83">
        <v>314016</v>
      </c>
      <c r="D269" s="82" t="s">
        <v>172</v>
      </c>
      <c r="E269" s="82" t="s">
        <v>297</v>
      </c>
      <c r="F269" s="82" t="s">
        <v>297</v>
      </c>
      <c r="G269" s="82" t="s">
        <v>159</v>
      </c>
      <c r="H269" s="82" t="s">
        <v>39</v>
      </c>
      <c r="I269" s="82" t="s">
        <v>40</v>
      </c>
      <c r="J269" s="82" t="s">
        <v>336</v>
      </c>
      <c r="K269" s="84">
        <v>0</v>
      </c>
      <c r="L269" s="84">
        <v>0</v>
      </c>
      <c r="M269" s="84">
        <v>403</v>
      </c>
      <c r="N269" s="85">
        <v>21797</v>
      </c>
      <c r="O269" s="83">
        <v>1</v>
      </c>
      <c r="P269" s="83">
        <v>12</v>
      </c>
      <c r="Q269" s="84">
        <v>1</v>
      </c>
      <c r="R269" s="82" t="s">
        <v>297</v>
      </c>
      <c r="S269" s="85">
        <v>750</v>
      </c>
    </row>
    <row r="270" spans="1:19" ht="15">
      <c r="A270" s="82" t="s">
        <v>113</v>
      </c>
      <c r="B270" s="82" t="s">
        <v>114</v>
      </c>
      <c r="C270" s="83">
        <v>314042</v>
      </c>
      <c r="D270" s="82" t="s">
        <v>368</v>
      </c>
      <c r="E270" s="82" t="s">
        <v>297</v>
      </c>
      <c r="F270" s="82" t="s">
        <v>297</v>
      </c>
      <c r="G270" s="82" t="s">
        <v>170</v>
      </c>
      <c r="H270" s="82" t="s">
        <v>33</v>
      </c>
      <c r="I270" s="82" t="s">
        <v>40</v>
      </c>
      <c r="J270" s="82" t="s">
        <v>337</v>
      </c>
      <c r="K270" s="84">
        <v>0</v>
      </c>
      <c r="L270" s="84">
        <v>0</v>
      </c>
      <c r="M270" s="84">
        <v>1</v>
      </c>
      <c r="N270" s="85">
        <v>4.61</v>
      </c>
      <c r="O270" s="83">
        <v>0.8</v>
      </c>
      <c r="P270" s="83">
        <v>15</v>
      </c>
      <c r="Q270" s="84">
        <v>229344</v>
      </c>
      <c r="R270" s="82" t="s">
        <v>297</v>
      </c>
      <c r="S270" s="85">
        <v>143340</v>
      </c>
    </row>
    <row r="271" spans="1:19" ht="15">
      <c r="A271" s="82" t="s">
        <v>113</v>
      </c>
      <c r="B271" s="82" t="s">
        <v>114</v>
      </c>
      <c r="C271" s="83">
        <v>314042</v>
      </c>
      <c r="D271" s="82" t="s">
        <v>368</v>
      </c>
      <c r="E271" s="82" t="s">
        <v>297</v>
      </c>
      <c r="F271" s="82" t="s">
        <v>297</v>
      </c>
      <c r="G271" s="82" t="s">
        <v>170</v>
      </c>
      <c r="H271" s="82" t="s">
        <v>33</v>
      </c>
      <c r="I271" s="82" t="s">
        <v>40</v>
      </c>
      <c r="J271" s="82" t="s">
        <v>342</v>
      </c>
      <c r="K271" s="84">
        <v>0</v>
      </c>
      <c r="L271" s="84">
        <v>0</v>
      </c>
      <c r="M271" s="84">
        <v>1</v>
      </c>
      <c r="N271" s="85">
        <v>4.61</v>
      </c>
      <c r="O271" s="83">
        <v>0.8</v>
      </c>
      <c r="P271" s="83">
        <v>15</v>
      </c>
      <c r="Q271" s="84">
        <v>655465</v>
      </c>
      <c r="R271" s="82" t="s">
        <v>297</v>
      </c>
      <c r="S271" s="85">
        <v>409665.5</v>
      </c>
    </row>
    <row r="272" spans="1:19" ht="15">
      <c r="A272" s="82" t="s">
        <v>113</v>
      </c>
      <c r="B272" s="82" t="s">
        <v>114</v>
      </c>
      <c r="C272" s="83">
        <v>314046</v>
      </c>
      <c r="D272" s="82" t="s">
        <v>369</v>
      </c>
      <c r="E272" s="82" t="s">
        <v>297</v>
      </c>
      <c r="F272" s="82" t="s">
        <v>297</v>
      </c>
      <c r="G272" s="82" t="s">
        <v>370</v>
      </c>
      <c r="H272" s="82" t="s">
        <v>39</v>
      </c>
      <c r="I272" s="82" t="s">
        <v>40</v>
      </c>
      <c r="J272" s="82" t="s">
        <v>329</v>
      </c>
      <c r="K272" s="84">
        <v>0</v>
      </c>
      <c r="L272" s="84">
        <v>0</v>
      </c>
      <c r="M272" s="84">
        <v>8.67</v>
      </c>
      <c r="N272" s="85">
        <v>11.11</v>
      </c>
      <c r="O272" s="83">
        <v>1</v>
      </c>
      <c r="P272" s="83">
        <v>12</v>
      </c>
      <c r="Q272" s="84">
        <v>240</v>
      </c>
      <c r="R272" s="82" t="s">
        <v>297</v>
      </c>
      <c r="S272" s="85">
        <v>750</v>
      </c>
    </row>
    <row r="273" spans="1:19" ht="15">
      <c r="A273" s="82" t="s">
        <v>113</v>
      </c>
      <c r="B273" s="82" t="s">
        <v>114</v>
      </c>
      <c r="C273" s="83">
        <v>314047</v>
      </c>
      <c r="D273" s="82" t="s">
        <v>371</v>
      </c>
      <c r="E273" s="82" t="s">
        <v>297</v>
      </c>
      <c r="F273" s="82" t="s">
        <v>297</v>
      </c>
      <c r="G273" s="82" t="s">
        <v>159</v>
      </c>
      <c r="H273" s="82" t="s">
        <v>36</v>
      </c>
      <c r="I273" s="82" t="s">
        <v>40</v>
      </c>
      <c r="J273" s="82" t="s">
        <v>322</v>
      </c>
      <c r="K273" s="84">
        <v>0</v>
      </c>
      <c r="L273" s="84">
        <v>0</v>
      </c>
      <c r="M273" s="84">
        <v>578</v>
      </c>
      <c r="N273" s="85">
        <v>3122</v>
      </c>
      <c r="O273" s="83">
        <v>1</v>
      </c>
      <c r="P273" s="83">
        <v>12</v>
      </c>
      <c r="Q273" s="84">
        <v>1</v>
      </c>
      <c r="R273" s="82" t="s">
        <v>297</v>
      </c>
      <c r="S273" s="85">
        <v>500</v>
      </c>
    </row>
    <row r="274" spans="1:19" ht="15">
      <c r="A274" s="82" t="s">
        <v>113</v>
      </c>
      <c r="B274" s="82" t="s">
        <v>114</v>
      </c>
      <c r="C274" s="83">
        <v>314048</v>
      </c>
      <c r="D274" s="82" t="s">
        <v>224</v>
      </c>
      <c r="E274" s="82" t="s">
        <v>297</v>
      </c>
      <c r="F274" s="82" t="s">
        <v>297</v>
      </c>
      <c r="G274" s="82" t="s">
        <v>159</v>
      </c>
      <c r="H274" s="82" t="s">
        <v>39</v>
      </c>
      <c r="I274" s="82" t="s">
        <v>40</v>
      </c>
      <c r="J274" s="82" t="s">
        <v>322</v>
      </c>
      <c r="K274" s="84">
        <v>0</v>
      </c>
      <c r="L274" s="84">
        <v>0</v>
      </c>
      <c r="M274" s="84">
        <v>1034</v>
      </c>
      <c r="N274" s="85">
        <v>8221</v>
      </c>
      <c r="O274" s="83">
        <v>1</v>
      </c>
      <c r="P274" s="83">
        <v>12</v>
      </c>
      <c r="Q274" s="84">
        <v>1</v>
      </c>
      <c r="R274" s="82" t="s">
        <v>297</v>
      </c>
      <c r="S274" s="85">
        <v>1000</v>
      </c>
    </row>
    <row r="275" spans="1:19" ht="15">
      <c r="A275" s="82" t="s">
        <v>113</v>
      </c>
      <c r="B275" s="82" t="s">
        <v>114</v>
      </c>
      <c r="C275" s="83">
        <v>314049</v>
      </c>
      <c r="D275" s="82" t="s">
        <v>225</v>
      </c>
      <c r="E275" s="82" t="s">
        <v>297</v>
      </c>
      <c r="F275" s="82" t="s">
        <v>297</v>
      </c>
      <c r="G275" s="82" t="s">
        <v>159</v>
      </c>
      <c r="H275" s="82" t="s">
        <v>39</v>
      </c>
      <c r="I275" s="82" t="s">
        <v>40</v>
      </c>
      <c r="J275" s="82" t="s">
        <v>337</v>
      </c>
      <c r="K275" s="84">
        <v>0</v>
      </c>
      <c r="L275" s="84">
        <v>0</v>
      </c>
      <c r="M275" s="84">
        <v>2104</v>
      </c>
      <c r="N275" s="85">
        <v>8646</v>
      </c>
      <c r="O275" s="83">
        <v>1</v>
      </c>
      <c r="P275" s="83">
        <v>12</v>
      </c>
      <c r="Q275" s="84">
        <v>6</v>
      </c>
      <c r="R275" s="82" t="s">
        <v>297</v>
      </c>
      <c r="S275" s="85">
        <v>12000</v>
      </c>
    </row>
    <row r="276" spans="1:19" ht="15">
      <c r="A276" s="82" t="s">
        <v>113</v>
      </c>
      <c r="B276" s="82" t="s">
        <v>114</v>
      </c>
      <c r="C276" s="83">
        <v>314049</v>
      </c>
      <c r="D276" s="82" t="s">
        <v>225</v>
      </c>
      <c r="E276" s="82" t="s">
        <v>297</v>
      </c>
      <c r="F276" s="82" t="s">
        <v>297</v>
      </c>
      <c r="G276" s="82" t="s">
        <v>159</v>
      </c>
      <c r="H276" s="82" t="s">
        <v>39</v>
      </c>
      <c r="I276" s="82" t="s">
        <v>40</v>
      </c>
      <c r="J276" s="82" t="s">
        <v>324</v>
      </c>
      <c r="K276" s="84">
        <v>0</v>
      </c>
      <c r="L276" s="84">
        <v>0</v>
      </c>
      <c r="M276" s="84">
        <v>2104</v>
      </c>
      <c r="N276" s="85">
        <v>8646</v>
      </c>
      <c r="O276" s="83">
        <v>1</v>
      </c>
      <c r="P276" s="83">
        <v>12</v>
      </c>
      <c r="Q276" s="84">
        <v>8</v>
      </c>
      <c r="R276" s="82" t="s">
        <v>297</v>
      </c>
      <c r="S276" s="85">
        <v>16000</v>
      </c>
    </row>
    <row r="277" spans="1:19" ht="15">
      <c r="A277" s="82" t="s">
        <v>113</v>
      </c>
      <c r="B277" s="82" t="s">
        <v>114</v>
      </c>
      <c r="C277" s="83">
        <v>314050</v>
      </c>
      <c r="D277" s="82" t="s">
        <v>267</v>
      </c>
      <c r="E277" s="82" t="s">
        <v>297</v>
      </c>
      <c r="F277" s="82" t="s">
        <v>297</v>
      </c>
      <c r="G277" s="82" t="s">
        <v>170</v>
      </c>
      <c r="H277" s="82" t="s">
        <v>33</v>
      </c>
      <c r="I277" s="82" t="s">
        <v>40</v>
      </c>
      <c r="J277" s="82" t="s">
        <v>337</v>
      </c>
      <c r="K277" s="84">
        <v>0</v>
      </c>
      <c r="L277" s="84">
        <v>0</v>
      </c>
      <c r="M277" s="84">
        <v>1</v>
      </c>
      <c r="N277" s="85">
        <v>2.44</v>
      </c>
      <c r="O277" s="83">
        <v>1</v>
      </c>
      <c r="P277" s="83">
        <v>20</v>
      </c>
      <c r="Q277" s="84">
        <v>143681</v>
      </c>
      <c r="R277" s="82" t="s">
        <v>297</v>
      </c>
      <c r="S277" s="85">
        <v>31388</v>
      </c>
    </row>
    <row r="278" spans="1:19" ht="15">
      <c r="A278" s="82" t="s">
        <v>113</v>
      </c>
      <c r="B278" s="82" t="s">
        <v>114</v>
      </c>
      <c r="C278" s="83">
        <v>314050</v>
      </c>
      <c r="D278" s="82" t="s">
        <v>267</v>
      </c>
      <c r="E278" s="82" t="s">
        <v>297</v>
      </c>
      <c r="F278" s="82" t="s">
        <v>297</v>
      </c>
      <c r="G278" s="82" t="s">
        <v>170</v>
      </c>
      <c r="H278" s="82" t="s">
        <v>33</v>
      </c>
      <c r="I278" s="82" t="s">
        <v>40</v>
      </c>
      <c r="J278" s="82" t="s">
        <v>342</v>
      </c>
      <c r="K278" s="84">
        <v>0</v>
      </c>
      <c r="L278" s="84">
        <v>0</v>
      </c>
      <c r="M278" s="84">
        <v>1</v>
      </c>
      <c r="N278" s="85">
        <v>2.44</v>
      </c>
      <c r="O278" s="83">
        <v>1</v>
      </c>
      <c r="P278" s="83">
        <v>20</v>
      </c>
      <c r="Q278" s="84">
        <v>9455</v>
      </c>
      <c r="R278" s="82" t="s">
        <v>297</v>
      </c>
      <c r="S278" s="85">
        <v>7564</v>
      </c>
    </row>
    <row r="279" spans="1:19" ht="15">
      <c r="A279" s="82" t="s">
        <v>113</v>
      </c>
      <c r="B279" s="82" t="s">
        <v>114</v>
      </c>
      <c r="C279" s="83">
        <v>314050</v>
      </c>
      <c r="D279" s="82" t="s">
        <v>267</v>
      </c>
      <c r="E279" s="82" t="s">
        <v>297</v>
      </c>
      <c r="F279" s="82" t="s">
        <v>297</v>
      </c>
      <c r="G279" s="82" t="s">
        <v>170</v>
      </c>
      <c r="H279" s="82" t="s">
        <v>33</v>
      </c>
      <c r="I279" s="82" t="s">
        <v>40</v>
      </c>
      <c r="J279" s="82" t="s">
        <v>321</v>
      </c>
      <c r="K279" s="84">
        <v>0</v>
      </c>
      <c r="L279" s="84">
        <v>0</v>
      </c>
      <c r="M279" s="84">
        <v>1</v>
      </c>
      <c r="N279" s="85">
        <v>2.44</v>
      </c>
      <c r="O279" s="83">
        <v>1</v>
      </c>
      <c r="P279" s="83">
        <v>20</v>
      </c>
      <c r="Q279" s="84">
        <v>36899</v>
      </c>
      <c r="R279" s="82" t="s">
        <v>297</v>
      </c>
      <c r="S279" s="85">
        <v>16805.2</v>
      </c>
    </row>
    <row r="280" spans="1:19" ht="15">
      <c r="A280" s="82" t="s">
        <v>113</v>
      </c>
      <c r="B280" s="82" t="s">
        <v>114</v>
      </c>
      <c r="C280" s="83"/>
      <c r="D280" s="82"/>
      <c r="E280" s="82" t="s">
        <v>297</v>
      </c>
      <c r="F280" s="82" t="s">
        <v>297</v>
      </c>
      <c r="G280" s="82"/>
      <c r="H280" s="82"/>
      <c r="I280" s="82"/>
      <c r="J280" s="82"/>
      <c r="K280" s="84">
        <v>0</v>
      </c>
      <c r="L280" s="84">
        <v>0</v>
      </c>
      <c r="M280" s="84">
        <v>11084436</v>
      </c>
      <c r="N280" s="85"/>
      <c r="O280" s="83">
        <v>1</v>
      </c>
      <c r="P280" s="83"/>
      <c r="Q280" s="84"/>
      <c r="R280" s="82">
        <v>1</v>
      </c>
      <c r="S280" s="85">
        <v>5207409</v>
      </c>
    </row>
    <row r="281" spans="1:19" ht="25.5">
      <c r="A281" s="82" t="s">
        <v>123</v>
      </c>
      <c r="B281" s="82" t="s">
        <v>124</v>
      </c>
      <c r="C281" s="83">
        <v>315002</v>
      </c>
      <c r="D281" s="82" t="s">
        <v>174</v>
      </c>
      <c r="E281" s="82" t="s">
        <v>166</v>
      </c>
      <c r="F281" s="82" t="s">
        <v>175</v>
      </c>
      <c r="G281" s="82" t="s">
        <v>168</v>
      </c>
      <c r="H281" s="82" t="s">
        <v>32</v>
      </c>
      <c r="I281" s="82" t="s">
        <v>173</v>
      </c>
      <c r="J281" s="82" t="s">
        <v>162</v>
      </c>
      <c r="K281" s="84">
        <v>0</v>
      </c>
      <c r="L281" s="84">
        <v>0</v>
      </c>
      <c r="M281" s="84">
        <v>11.222</v>
      </c>
      <c r="N281" s="85">
        <v>175.2956</v>
      </c>
      <c r="O281" s="83">
        <v>0.89</v>
      </c>
      <c r="P281" s="83">
        <v>13</v>
      </c>
      <c r="Q281" s="84">
        <v>3813</v>
      </c>
      <c r="R281" s="82" t="s">
        <v>297</v>
      </c>
      <c r="S281" s="85">
        <v>114390</v>
      </c>
    </row>
    <row r="282" spans="1:19" ht="25.5">
      <c r="A282" s="82" t="s">
        <v>123</v>
      </c>
      <c r="B282" s="82" t="s">
        <v>124</v>
      </c>
      <c r="C282" s="83">
        <v>315003</v>
      </c>
      <c r="D282" s="82" t="s">
        <v>165</v>
      </c>
      <c r="E282" s="82" t="s">
        <v>261</v>
      </c>
      <c r="F282" s="82" t="s">
        <v>262</v>
      </c>
      <c r="G282" s="82" t="s">
        <v>176</v>
      </c>
      <c r="H282" s="82" t="s">
        <v>33</v>
      </c>
      <c r="I282" s="82" t="s">
        <v>173</v>
      </c>
      <c r="J282" s="82" t="s">
        <v>162</v>
      </c>
      <c r="K282" s="84">
        <v>0</v>
      </c>
      <c r="L282" s="84">
        <v>0</v>
      </c>
      <c r="M282" s="84">
        <v>34.56</v>
      </c>
      <c r="N282" s="85">
        <v>479.52</v>
      </c>
      <c r="O282" s="83">
        <v>0.89</v>
      </c>
      <c r="P282" s="83">
        <v>18</v>
      </c>
      <c r="Q282" s="84">
        <v>120</v>
      </c>
      <c r="R282" s="82" t="s">
        <v>297</v>
      </c>
      <c r="S282" s="85">
        <v>12000</v>
      </c>
    </row>
    <row r="283" spans="1:19" ht="25.5">
      <c r="A283" s="82" t="s">
        <v>123</v>
      </c>
      <c r="B283" s="82" t="s">
        <v>124</v>
      </c>
      <c r="C283" s="83">
        <v>315004</v>
      </c>
      <c r="D283" s="82" t="s">
        <v>177</v>
      </c>
      <c r="E283" s="82" t="s">
        <v>264</v>
      </c>
      <c r="F283" s="82" t="s">
        <v>262</v>
      </c>
      <c r="G283" s="82" t="s">
        <v>178</v>
      </c>
      <c r="H283" s="82" t="s">
        <v>33</v>
      </c>
      <c r="I283" s="82" t="s">
        <v>173</v>
      </c>
      <c r="J283" s="82" t="s">
        <v>162</v>
      </c>
      <c r="K283" s="84">
        <v>0.1630509</v>
      </c>
      <c r="L283" s="84">
        <v>9.982065E-05</v>
      </c>
      <c r="M283" s="84">
        <v>0.03133215</v>
      </c>
      <c r="N283" s="85">
        <v>0.757</v>
      </c>
      <c r="O283" s="83">
        <v>0.89</v>
      </c>
      <c r="P283" s="83">
        <v>20</v>
      </c>
      <c r="Q283" s="84">
        <v>6582608</v>
      </c>
      <c r="R283" s="82" t="s">
        <v>297</v>
      </c>
      <c r="S283" s="85">
        <v>987391.2</v>
      </c>
    </row>
    <row r="284" spans="1:19" ht="15">
      <c r="A284" s="82" t="s">
        <v>123</v>
      </c>
      <c r="B284" s="82" t="s">
        <v>124</v>
      </c>
      <c r="C284" s="83">
        <v>315005</v>
      </c>
      <c r="D284" s="82" t="s">
        <v>179</v>
      </c>
      <c r="E284" s="82" t="s">
        <v>180</v>
      </c>
      <c r="F284" s="82" t="s">
        <v>181</v>
      </c>
      <c r="G284" s="82" t="s">
        <v>178</v>
      </c>
      <c r="H284" s="82" t="s">
        <v>33</v>
      </c>
      <c r="I284" s="82" t="s">
        <v>173</v>
      </c>
      <c r="J284" s="82" t="s">
        <v>162</v>
      </c>
      <c r="K284" s="84">
        <v>0.413897</v>
      </c>
      <c r="L284" s="84">
        <v>0.000185248</v>
      </c>
      <c r="M284" s="84">
        <v>0.0992756</v>
      </c>
      <c r="N284" s="85">
        <v>1.3222</v>
      </c>
      <c r="O284" s="83">
        <v>0.89</v>
      </c>
      <c r="P284" s="83">
        <v>20</v>
      </c>
      <c r="Q284" s="84">
        <v>2719315</v>
      </c>
      <c r="R284" s="82" t="s">
        <v>297</v>
      </c>
      <c r="S284" s="85">
        <v>407897.25</v>
      </c>
    </row>
    <row r="285" spans="1:19" ht="15">
      <c r="A285" s="82" t="s">
        <v>123</v>
      </c>
      <c r="B285" s="82" t="s">
        <v>124</v>
      </c>
      <c r="C285" s="83">
        <v>315006</v>
      </c>
      <c r="D285" s="82" t="s">
        <v>182</v>
      </c>
      <c r="E285" s="82" t="s">
        <v>183</v>
      </c>
      <c r="F285" s="82" t="s">
        <v>184</v>
      </c>
      <c r="G285" s="82" t="s">
        <v>185</v>
      </c>
      <c r="H285" s="82" t="s">
        <v>32</v>
      </c>
      <c r="I285" s="82" t="s">
        <v>173</v>
      </c>
      <c r="J285" s="82" t="s">
        <v>162</v>
      </c>
      <c r="K285" s="84">
        <v>0</v>
      </c>
      <c r="L285" s="84">
        <v>0</v>
      </c>
      <c r="M285" s="84">
        <v>5.3</v>
      </c>
      <c r="N285" s="85">
        <v>183.6443</v>
      </c>
      <c r="O285" s="83">
        <v>0.8</v>
      </c>
      <c r="P285" s="83">
        <v>13</v>
      </c>
      <c r="Q285" s="84">
        <v>9380</v>
      </c>
      <c r="R285" s="82" t="s">
        <v>297</v>
      </c>
      <c r="S285" s="85">
        <v>281400</v>
      </c>
    </row>
    <row r="286" spans="1:19" ht="38.25">
      <c r="A286" s="82" t="s">
        <v>123</v>
      </c>
      <c r="B286" s="82" t="s">
        <v>124</v>
      </c>
      <c r="C286" s="83">
        <v>315008</v>
      </c>
      <c r="D286" s="82" t="s">
        <v>186</v>
      </c>
      <c r="E286" s="82" t="s">
        <v>187</v>
      </c>
      <c r="F286" s="82" t="s">
        <v>188</v>
      </c>
      <c r="G286" s="82" t="s">
        <v>163</v>
      </c>
      <c r="H286" s="82" t="s">
        <v>32</v>
      </c>
      <c r="I286" s="82" t="s">
        <v>173</v>
      </c>
      <c r="J286" s="82" t="s">
        <v>162</v>
      </c>
      <c r="K286" s="84">
        <v>0</v>
      </c>
      <c r="L286" s="84">
        <v>0</v>
      </c>
      <c r="M286" s="84">
        <v>19.65001334022</v>
      </c>
      <c r="N286" s="85">
        <v>246.1367</v>
      </c>
      <c r="O286" s="83">
        <v>0.8</v>
      </c>
      <c r="P286" s="83">
        <v>14</v>
      </c>
      <c r="Q286" s="84">
        <v>24270</v>
      </c>
      <c r="R286" s="82" t="s">
        <v>297</v>
      </c>
      <c r="S286" s="85">
        <v>849490</v>
      </c>
    </row>
    <row r="287" spans="1:19" ht="38.25">
      <c r="A287" s="82" t="s">
        <v>123</v>
      </c>
      <c r="B287" s="82" t="s">
        <v>124</v>
      </c>
      <c r="C287" s="83">
        <v>315009</v>
      </c>
      <c r="D287" s="82" t="s">
        <v>268</v>
      </c>
      <c r="E287" s="82" t="s">
        <v>269</v>
      </c>
      <c r="F287" s="82" t="s">
        <v>270</v>
      </c>
      <c r="G287" s="82" t="s">
        <v>163</v>
      </c>
      <c r="H287" s="82" t="s">
        <v>32</v>
      </c>
      <c r="I287" s="82" t="s">
        <v>173</v>
      </c>
      <c r="J287" s="82" t="s">
        <v>162</v>
      </c>
      <c r="K287" s="84">
        <v>0</v>
      </c>
      <c r="L287" s="84">
        <v>0</v>
      </c>
      <c r="M287" s="84">
        <v>21.85692628556</v>
      </c>
      <c r="N287" s="85">
        <v>852.9974</v>
      </c>
      <c r="O287" s="83">
        <v>0.89</v>
      </c>
      <c r="P287" s="83">
        <v>14</v>
      </c>
      <c r="Q287" s="84">
        <v>116</v>
      </c>
      <c r="R287" s="82" t="s">
        <v>297</v>
      </c>
      <c r="S287" s="85">
        <v>4025</v>
      </c>
    </row>
    <row r="288" spans="1:19" ht="25.5">
      <c r="A288" s="82" t="s">
        <v>123</v>
      </c>
      <c r="B288" s="82" t="s">
        <v>124</v>
      </c>
      <c r="C288" s="83">
        <v>315014</v>
      </c>
      <c r="D288" s="82" t="s">
        <v>189</v>
      </c>
      <c r="E288" s="82" t="s">
        <v>271</v>
      </c>
      <c r="F288" s="82" t="s">
        <v>262</v>
      </c>
      <c r="G288" s="82" t="s">
        <v>176</v>
      </c>
      <c r="H288" s="82" t="s">
        <v>33</v>
      </c>
      <c r="I288" s="82" t="s">
        <v>173</v>
      </c>
      <c r="J288" s="82" t="s">
        <v>162</v>
      </c>
      <c r="K288" s="84">
        <v>0</v>
      </c>
      <c r="L288" s="84">
        <v>0</v>
      </c>
      <c r="M288" s="84">
        <v>40.176</v>
      </c>
      <c r="N288" s="85">
        <v>549.36</v>
      </c>
      <c r="O288" s="83">
        <v>0.89</v>
      </c>
      <c r="P288" s="83">
        <v>18</v>
      </c>
      <c r="Q288" s="84">
        <v>2854</v>
      </c>
      <c r="R288" s="82" t="s">
        <v>297</v>
      </c>
      <c r="S288" s="85">
        <v>570500</v>
      </c>
    </row>
    <row r="289" spans="1:19" ht="15">
      <c r="A289" s="82" t="s">
        <v>123</v>
      </c>
      <c r="B289" s="82" t="s">
        <v>124</v>
      </c>
      <c r="C289" s="83">
        <v>315016</v>
      </c>
      <c r="D289" s="82" t="s">
        <v>372</v>
      </c>
      <c r="E289" s="82" t="s">
        <v>373</v>
      </c>
      <c r="F289" s="82" t="s">
        <v>374</v>
      </c>
      <c r="G289" s="82" t="s">
        <v>375</v>
      </c>
      <c r="H289" s="82" t="s">
        <v>32</v>
      </c>
      <c r="I289" s="82" t="s">
        <v>173</v>
      </c>
      <c r="J289" s="82" t="s">
        <v>162</v>
      </c>
      <c r="K289" s="84">
        <v>0</v>
      </c>
      <c r="L289" s="84">
        <v>0</v>
      </c>
      <c r="M289" s="84">
        <v>6.733</v>
      </c>
      <c r="N289" s="85">
        <v>7.1165</v>
      </c>
      <c r="O289" s="83">
        <v>0.89</v>
      </c>
      <c r="P289" s="83">
        <v>9</v>
      </c>
      <c r="Q289" s="84">
        <v>200</v>
      </c>
      <c r="R289" s="82" t="s">
        <v>297</v>
      </c>
      <c r="S289" s="85">
        <v>555</v>
      </c>
    </row>
    <row r="290" spans="1:19" ht="15">
      <c r="A290" s="82" t="s">
        <v>123</v>
      </c>
      <c r="B290" s="82" t="s">
        <v>124</v>
      </c>
      <c r="C290" s="83">
        <v>315017</v>
      </c>
      <c r="D290" s="82" t="s">
        <v>376</v>
      </c>
      <c r="E290" s="82" t="s">
        <v>377</v>
      </c>
      <c r="F290" s="82" t="s">
        <v>378</v>
      </c>
      <c r="G290" s="82" t="s">
        <v>379</v>
      </c>
      <c r="H290" s="82" t="s">
        <v>32</v>
      </c>
      <c r="I290" s="82" t="s">
        <v>173</v>
      </c>
      <c r="J290" s="82" t="s">
        <v>162</v>
      </c>
      <c r="K290" s="84">
        <v>0</v>
      </c>
      <c r="L290" s="84">
        <v>0</v>
      </c>
      <c r="M290" s="84">
        <v>8.978</v>
      </c>
      <c r="N290" s="85">
        <v>22.9464</v>
      </c>
      <c r="O290" s="83">
        <v>0.89</v>
      </c>
      <c r="P290" s="83">
        <v>10</v>
      </c>
      <c r="Q290" s="84">
        <v>1</v>
      </c>
      <c r="R290" s="82" t="s">
        <v>297</v>
      </c>
      <c r="S290" s="85">
        <v>5</v>
      </c>
    </row>
    <row r="291" spans="1:19" ht="15">
      <c r="A291" s="82" t="s">
        <v>123</v>
      </c>
      <c r="B291" s="82" t="s">
        <v>124</v>
      </c>
      <c r="C291" s="83">
        <v>315024</v>
      </c>
      <c r="D291" s="82" t="s">
        <v>380</v>
      </c>
      <c r="E291" s="82" t="s">
        <v>297</v>
      </c>
      <c r="F291" s="82" t="s">
        <v>297</v>
      </c>
      <c r="G291" s="82" t="s">
        <v>381</v>
      </c>
      <c r="H291" s="82" t="s">
        <v>33</v>
      </c>
      <c r="I291" s="82" t="s">
        <v>173</v>
      </c>
      <c r="J291" s="82" t="s">
        <v>162</v>
      </c>
      <c r="K291" s="84">
        <v>168.8</v>
      </c>
      <c r="L291" s="84">
        <v>0</v>
      </c>
      <c r="M291" s="84">
        <v>92.3</v>
      </c>
      <c r="N291" s="85">
        <v>58</v>
      </c>
      <c r="O291" s="83">
        <v>0.89</v>
      </c>
      <c r="P291" s="83">
        <v>12</v>
      </c>
      <c r="Q291" s="84">
        <v>736</v>
      </c>
      <c r="R291" s="82" t="s">
        <v>297</v>
      </c>
      <c r="S291" s="85">
        <v>7360</v>
      </c>
    </row>
    <row r="292" spans="1:19" ht="15">
      <c r="A292" s="82" t="s">
        <v>123</v>
      </c>
      <c r="B292" s="82" t="s">
        <v>124</v>
      </c>
      <c r="C292" s="83">
        <v>315025</v>
      </c>
      <c r="D292" s="82" t="s">
        <v>382</v>
      </c>
      <c r="E292" s="82" t="s">
        <v>297</v>
      </c>
      <c r="F292" s="82" t="s">
        <v>297</v>
      </c>
      <c r="G292" s="82" t="s">
        <v>383</v>
      </c>
      <c r="H292" s="82" t="s">
        <v>384</v>
      </c>
      <c r="I292" s="82" t="s">
        <v>173</v>
      </c>
      <c r="J292" s="82" t="s">
        <v>162</v>
      </c>
      <c r="K292" s="84">
        <v>0</v>
      </c>
      <c r="L292" s="84">
        <v>0</v>
      </c>
      <c r="M292" s="84">
        <v>13</v>
      </c>
      <c r="N292" s="85">
        <v>55</v>
      </c>
      <c r="O292" s="83">
        <v>0.89</v>
      </c>
      <c r="P292" s="83">
        <v>15</v>
      </c>
      <c r="Q292" s="84">
        <v>124</v>
      </c>
      <c r="R292" s="82" t="s">
        <v>297</v>
      </c>
      <c r="S292" s="85">
        <v>3720</v>
      </c>
    </row>
    <row r="293" spans="1:19" ht="15">
      <c r="A293" s="82" t="s">
        <v>123</v>
      </c>
      <c r="B293" s="82" t="s">
        <v>124</v>
      </c>
      <c r="C293" s="83">
        <v>315026</v>
      </c>
      <c r="D293" s="82" t="s">
        <v>385</v>
      </c>
      <c r="E293" s="82" t="s">
        <v>297</v>
      </c>
      <c r="F293" s="82" t="s">
        <v>297</v>
      </c>
      <c r="G293" s="82" t="s">
        <v>386</v>
      </c>
      <c r="H293" s="82" t="s">
        <v>33</v>
      </c>
      <c r="I293" s="82" t="s">
        <v>173</v>
      </c>
      <c r="J293" s="82" t="s">
        <v>162</v>
      </c>
      <c r="K293" s="84">
        <v>0</v>
      </c>
      <c r="L293" s="84">
        <v>0</v>
      </c>
      <c r="M293" s="84">
        <v>32.5</v>
      </c>
      <c r="N293" s="85">
        <v>5530</v>
      </c>
      <c r="O293" s="83">
        <v>0.89</v>
      </c>
      <c r="P293" s="83">
        <v>20</v>
      </c>
      <c r="Q293" s="84">
        <v>143</v>
      </c>
      <c r="R293" s="82" t="s">
        <v>297</v>
      </c>
      <c r="S293" s="85">
        <v>28600</v>
      </c>
    </row>
    <row r="294" spans="1:19" ht="15">
      <c r="A294" s="82" t="s">
        <v>123</v>
      </c>
      <c r="B294" s="82" t="s">
        <v>124</v>
      </c>
      <c r="C294" s="83">
        <v>315027</v>
      </c>
      <c r="D294" s="82" t="s">
        <v>387</v>
      </c>
      <c r="E294" s="82" t="s">
        <v>297</v>
      </c>
      <c r="F294" s="82" t="s">
        <v>297</v>
      </c>
      <c r="G294" s="82" t="s">
        <v>388</v>
      </c>
      <c r="H294" s="82" t="s">
        <v>33</v>
      </c>
      <c r="I294" s="82" t="s">
        <v>173</v>
      </c>
      <c r="J294" s="82" t="s">
        <v>162</v>
      </c>
      <c r="K294" s="84">
        <v>0.4686</v>
      </c>
      <c r="L294" s="84">
        <v>0.00043</v>
      </c>
      <c r="M294" s="84">
        <v>0.1</v>
      </c>
      <c r="N294" s="85">
        <v>0.5</v>
      </c>
      <c r="O294" s="83">
        <v>0.89</v>
      </c>
      <c r="P294" s="83">
        <v>20</v>
      </c>
      <c r="Q294" s="84">
        <v>190005</v>
      </c>
      <c r="R294" s="82" t="s">
        <v>297</v>
      </c>
      <c r="S294" s="85">
        <v>28500.75</v>
      </c>
    </row>
    <row r="295" spans="1:19" ht="15">
      <c r="A295" s="82" t="s">
        <v>123</v>
      </c>
      <c r="B295" s="82" t="s">
        <v>124</v>
      </c>
      <c r="C295" s="83">
        <v>315028</v>
      </c>
      <c r="D295" s="82" t="s">
        <v>389</v>
      </c>
      <c r="E295" s="82" t="s">
        <v>297</v>
      </c>
      <c r="F295" s="82" t="s">
        <v>297</v>
      </c>
      <c r="G295" s="82" t="s">
        <v>388</v>
      </c>
      <c r="H295" s="82" t="s">
        <v>33</v>
      </c>
      <c r="I295" s="82" t="s">
        <v>173</v>
      </c>
      <c r="J295" s="82" t="s">
        <v>162</v>
      </c>
      <c r="K295" s="84">
        <v>0.2595</v>
      </c>
      <c r="L295" s="84">
        <v>0.00032</v>
      </c>
      <c r="M295" s="84">
        <v>0.12</v>
      </c>
      <c r="N295" s="85">
        <v>0.9</v>
      </c>
      <c r="O295" s="83">
        <v>0.89</v>
      </c>
      <c r="P295" s="83">
        <v>20</v>
      </c>
      <c r="Q295" s="84">
        <v>104960</v>
      </c>
      <c r="R295" s="82" t="s">
        <v>297</v>
      </c>
      <c r="S295" s="85">
        <v>15744</v>
      </c>
    </row>
    <row r="296" spans="1:19" ht="15">
      <c r="A296" s="82" t="s">
        <v>123</v>
      </c>
      <c r="B296" s="82" t="s">
        <v>124</v>
      </c>
      <c r="C296" s="83">
        <v>315029</v>
      </c>
      <c r="D296" s="82" t="s">
        <v>390</v>
      </c>
      <c r="E296" s="82" t="s">
        <v>297</v>
      </c>
      <c r="F296" s="82" t="s">
        <v>297</v>
      </c>
      <c r="G296" s="82" t="s">
        <v>391</v>
      </c>
      <c r="H296" s="82" t="s">
        <v>32</v>
      </c>
      <c r="I296" s="82" t="s">
        <v>173</v>
      </c>
      <c r="J296" s="82" t="s">
        <v>162</v>
      </c>
      <c r="K296" s="84">
        <v>52</v>
      </c>
      <c r="L296" s="84">
        <v>0</v>
      </c>
      <c r="M296" s="84">
        <v>16</v>
      </c>
      <c r="N296" s="85">
        <v>102</v>
      </c>
      <c r="O296" s="83">
        <v>0.8</v>
      </c>
      <c r="P296" s="83">
        <v>10</v>
      </c>
      <c r="Q296" s="84">
        <v>561</v>
      </c>
      <c r="R296" s="82" t="s">
        <v>297</v>
      </c>
      <c r="S296" s="85">
        <v>16830</v>
      </c>
    </row>
    <row r="297" spans="1:19" ht="15">
      <c r="A297" s="82" t="s">
        <v>123</v>
      </c>
      <c r="B297" s="82" t="s">
        <v>124</v>
      </c>
      <c r="C297" s="83">
        <v>315030</v>
      </c>
      <c r="D297" s="82" t="s">
        <v>392</v>
      </c>
      <c r="E297" s="82" t="s">
        <v>297</v>
      </c>
      <c r="F297" s="82" t="s">
        <v>297</v>
      </c>
      <c r="G297" s="82" t="s">
        <v>391</v>
      </c>
      <c r="H297" s="82" t="s">
        <v>32</v>
      </c>
      <c r="I297" s="82" t="s">
        <v>173</v>
      </c>
      <c r="J297" s="82" t="s">
        <v>162</v>
      </c>
      <c r="K297" s="84">
        <v>40</v>
      </c>
      <c r="L297" s="84">
        <v>0</v>
      </c>
      <c r="M297" s="84">
        <v>27</v>
      </c>
      <c r="N297" s="85">
        <v>175</v>
      </c>
      <c r="O297" s="83">
        <v>0.8</v>
      </c>
      <c r="P297" s="83">
        <v>10</v>
      </c>
      <c r="Q297" s="84">
        <v>76</v>
      </c>
      <c r="R297" s="82" t="s">
        <v>297</v>
      </c>
      <c r="S297" s="85">
        <v>2660</v>
      </c>
    </row>
    <row r="298" spans="1:19" ht="15">
      <c r="A298" s="82" t="s">
        <v>123</v>
      </c>
      <c r="B298" s="82" t="s">
        <v>124</v>
      </c>
      <c r="C298" s="83">
        <v>315031</v>
      </c>
      <c r="D298" s="82" t="s">
        <v>393</v>
      </c>
      <c r="E298" s="82" t="s">
        <v>297</v>
      </c>
      <c r="F298" s="82" t="s">
        <v>297</v>
      </c>
      <c r="G298" s="82" t="s">
        <v>391</v>
      </c>
      <c r="H298" s="82" t="s">
        <v>32</v>
      </c>
      <c r="I298" s="82" t="s">
        <v>173</v>
      </c>
      <c r="J298" s="82" t="s">
        <v>162</v>
      </c>
      <c r="K298" s="84">
        <v>48</v>
      </c>
      <c r="L298" s="84">
        <v>0</v>
      </c>
      <c r="M298" s="84">
        <v>43</v>
      </c>
      <c r="N298" s="85">
        <v>200</v>
      </c>
      <c r="O298" s="83">
        <v>0.8</v>
      </c>
      <c r="P298" s="83">
        <v>10</v>
      </c>
      <c r="Q298" s="84">
        <v>1022</v>
      </c>
      <c r="R298" s="82" t="s">
        <v>297</v>
      </c>
      <c r="S298" s="85">
        <v>76650</v>
      </c>
    </row>
    <row r="299" spans="1:19" ht="15">
      <c r="A299" s="82" t="s">
        <v>123</v>
      </c>
      <c r="B299" s="82" t="s">
        <v>124</v>
      </c>
      <c r="C299" s="83">
        <v>315032</v>
      </c>
      <c r="D299" s="82" t="s">
        <v>394</v>
      </c>
      <c r="E299" s="82" t="s">
        <v>297</v>
      </c>
      <c r="F299" s="82" t="s">
        <v>297</v>
      </c>
      <c r="G299" s="82" t="s">
        <v>375</v>
      </c>
      <c r="H299" s="82" t="s">
        <v>384</v>
      </c>
      <c r="I299" s="82" t="s">
        <v>173</v>
      </c>
      <c r="J299" s="82" t="s">
        <v>162</v>
      </c>
      <c r="K299" s="84">
        <v>0</v>
      </c>
      <c r="L299" s="84">
        <v>0</v>
      </c>
      <c r="M299" s="84">
        <v>8.978</v>
      </c>
      <c r="N299" s="85">
        <v>3.7</v>
      </c>
      <c r="O299" s="83">
        <v>0.89</v>
      </c>
      <c r="P299" s="83">
        <v>15</v>
      </c>
      <c r="Q299" s="84">
        <v>5</v>
      </c>
      <c r="R299" s="82" t="s">
        <v>297</v>
      </c>
      <c r="S299" s="85">
        <v>5</v>
      </c>
    </row>
    <row r="300" spans="1:19" ht="25.5">
      <c r="A300" s="82" t="s">
        <v>123</v>
      </c>
      <c r="B300" s="82" t="s">
        <v>124</v>
      </c>
      <c r="C300" s="83">
        <v>315033</v>
      </c>
      <c r="D300" s="82" t="s">
        <v>272</v>
      </c>
      <c r="E300" s="82" t="s">
        <v>183</v>
      </c>
      <c r="F300" s="82" t="s">
        <v>184</v>
      </c>
      <c r="G300" s="82" t="s">
        <v>197</v>
      </c>
      <c r="H300" s="82" t="s">
        <v>32</v>
      </c>
      <c r="I300" s="82" t="s">
        <v>173</v>
      </c>
      <c r="J300" s="82" t="s">
        <v>162</v>
      </c>
      <c r="K300" s="84">
        <v>0</v>
      </c>
      <c r="L300" s="84">
        <v>0</v>
      </c>
      <c r="M300" s="84">
        <v>4.36</v>
      </c>
      <c r="N300" s="85">
        <v>426.2969</v>
      </c>
      <c r="O300" s="83">
        <v>0.8</v>
      </c>
      <c r="P300" s="83">
        <v>13</v>
      </c>
      <c r="Q300" s="84">
        <v>5185</v>
      </c>
      <c r="R300" s="82" t="s">
        <v>297</v>
      </c>
      <c r="S300" s="85">
        <v>155550</v>
      </c>
    </row>
    <row r="301" spans="1:19" ht="38.25">
      <c r="A301" s="82" t="s">
        <v>123</v>
      </c>
      <c r="B301" s="82" t="s">
        <v>124</v>
      </c>
      <c r="C301" s="83">
        <v>315034</v>
      </c>
      <c r="D301" s="82" t="s">
        <v>273</v>
      </c>
      <c r="E301" s="82" t="s">
        <v>269</v>
      </c>
      <c r="F301" s="82" t="s">
        <v>270</v>
      </c>
      <c r="G301" s="82" t="s">
        <v>163</v>
      </c>
      <c r="H301" s="82" t="s">
        <v>32</v>
      </c>
      <c r="I301" s="82" t="s">
        <v>173</v>
      </c>
      <c r="J301" s="82" t="s">
        <v>162</v>
      </c>
      <c r="K301" s="84">
        <v>0</v>
      </c>
      <c r="L301" s="84">
        <v>0</v>
      </c>
      <c r="M301" s="84">
        <v>7.25</v>
      </c>
      <c r="N301" s="85">
        <v>1368.541</v>
      </c>
      <c r="O301" s="83">
        <v>0.8</v>
      </c>
      <c r="P301" s="83">
        <v>14</v>
      </c>
      <c r="Q301" s="84">
        <v>10886</v>
      </c>
      <c r="R301" s="82" t="s">
        <v>297</v>
      </c>
      <c r="S301" s="85">
        <v>381010</v>
      </c>
    </row>
    <row r="302" spans="1:19" ht="15">
      <c r="A302" s="82" t="s">
        <v>84</v>
      </c>
      <c r="B302" s="82" t="s">
        <v>85</v>
      </c>
      <c r="C302" s="83">
        <v>324001</v>
      </c>
      <c r="D302" s="82" t="s">
        <v>274</v>
      </c>
      <c r="E302" s="82" t="s">
        <v>297</v>
      </c>
      <c r="F302" s="82" t="s">
        <v>297</v>
      </c>
      <c r="G302" s="82" t="s">
        <v>170</v>
      </c>
      <c r="H302" s="82" t="s">
        <v>39</v>
      </c>
      <c r="I302" s="82" t="s">
        <v>41</v>
      </c>
      <c r="J302" s="82" t="s">
        <v>327</v>
      </c>
      <c r="K302" s="84">
        <v>0</v>
      </c>
      <c r="L302" s="84">
        <v>0</v>
      </c>
      <c r="M302" s="84">
        <v>1</v>
      </c>
      <c r="N302" s="85">
        <v>1.8</v>
      </c>
      <c r="O302" s="83">
        <v>0.8</v>
      </c>
      <c r="P302" s="83">
        <v>10</v>
      </c>
      <c r="Q302" s="84">
        <v>86444</v>
      </c>
      <c r="R302" s="82" t="s">
        <v>297</v>
      </c>
      <c r="S302" s="85">
        <v>94728</v>
      </c>
    </row>
    <row r="303" spans="1:19" ht="15">
      <c r="A303" s="82" t="s">
        <v>90</v>
      </c>
      <c r="B303" s="82" t="s">
        <v>91</v>
      </c>
      <c r="C303" s="83">
        <v>328004</v>
      </c>
      <c r="D303" s="82" t="s">
        <v>226</v>
      </c>
      <c r="E303" s="82" t="s">
        <v>297</v>
      </c>
      <c r="F303" s="82" t="s">
        <v>297</v>
      </c>
      <c r="G303" s="82" t="s">
        <v>159</v>
      </c>
      <c r="H303" s="82" t="s">
        <v>39</v>
      </c>
      <c r="I303" s="82" t="s">
        <v>41</v>
      </c>
      <c r="J303" s="82" t="s">
        <v>162</v>
      </c>
      <c r="K303" s="84">
        <v>0</v>
      </c>
      <c r="L303" s="84">
        <v>0</v>
      </c>
      <c r="M303" s="84">
        <v>317.58</v>
      </c>
      <c r="N303" s="85">
        <v>81</v>
      </c>
      <c r="O303" s="83">
        <v>0.8</v>
      </c>
      <c r="P303" s="83">
        <v>3</v>
      </c>
      <c r="Q303" s="84">
        <v>2109</v>
      </c>
      <c r="R303" s="82" t="s">
        <v>297</v>
      </c>
      <c r="S303" s="85">
        <v>319173</v>
      </c>
    </row>
    <row r="304" spans="1:19" ht="15">
      <c r="A304" s="82" t="s">
        <v>108</v>
      </c>
      <c r="B304" s="82" t="s">
        <v>109</v>
      </c>
      <c r="C304" s="83">
        <v>329001</v>
      </c>
      <c r="D304" s="82" t="s">
        <v>274</v>
      </c>
      <c r="E304" s="82" t="s">
        <v>297</v>
      </c>
      <c r="F304" s="82" t="s">
        <v>297</v>
      </c>
      <c r="G304" s="82" t="s">
        <v>170</v>
      </c>
      <c r="H304" s="82" t="s">
        <v>39</v>
      </c>
      <c r="I304" s="82" t="s">
        <v>41</v>
      </c>
      <c r="J304" s="82" t="s">
        <v>334</v>
      </c>
      <c r="K304" s="84">
        <v>0</v>
      </c>
      <c r="L304" s="84">
        <v>0</v>
      </c>
      <c r="M304" s="84">
        <v>1</v>
      </c>
      <c r="N304" s="85">
        <v>1.8</v>
      </c>
      <c r="O304" s="83">
        <v>0.8</v>
      </c>
      <c r="P304" s="83">
        <v>15</v>
      </c>
      <c r="Q304" s="84">
        <v>337522</v>
      </c>
      <c r="R304" s="82" t="s">
        <v>297</v>
      </c>
      <c r="S304" s="85">
        <v>150000</v>
      </c>
    </row>
    <row r="305" spans="1:19" ht="15">
      <c r="A305" s="82" t="s">
        <v>62</v>
      </c>
      <c r="B305" s="82" t="s">
        <v>63</v>
      </c>
      <c r="C305" s="83">
        <v>346021</v>
      </c>
      <c r="D305" s="82" t="s">
        <v>395</v>
      </c>
      <c r="E305" s="82" t="s">
        <v>297</v>
      </c>
      <c r="F305" s="82" t="s">
        <v>297</v>
      </c>
      <c r="G305" s="82" t="s">
        <v>396</v>
      </c>
      <c r="H305" s="82" t="s">
        <v>33</v>
      </c>
      <c r="I305" s="82" t="s">
        <v>161</v>
      </c>
      <c r="J305" s="82" t="s">
        <v>162</v>
      </c>
      <c r="K305" s="84">
        <v>1115.4</v>
      </c>
      <c r="L305" s="84">
        <v>1.8</v>
      </c>
      <c r="M305" s="84">
        <v>44.35</v>
      </c>
      <c r="N305" s="85">
        <v>825</v>
      </c>
      <c r="O305" s="83">
        <v>0.8</v>
      </c>
      <c r="P305" s="83">
        <v>20</v>
      </c>
      <c r="Q305" s="84">
        <v>26</v>
      </c>
      <c r="R305" s="82" t="s">
        <v>297</v>
      </c>
      <c r="S305" s="85">
        <v>18200</v>
      </c>
    </row>
    <row r="306" spans="1:19" ht="15">
      <c r="A306" s="82" t="s">
        <v>66</v>
      </c>
      <c r="B306" s="82" t="s">
        <v>67</v>
      </c>
      <c r="C306" s="83">
        <v>345001</v>
      </c>
      <c r="D306" s="82" t="s">
        <v>227</v>
      </c>
      <c r="E306" s="82" t="s">
        <v>297</v>
      </c>
      <c r="F306" s="82" t="s">
        <v>297</v>
      </c>
      <c r="G306" s="82" t="s">
        <v>228</v>
      </c>
      <c r="H306" s="82" t="s">
        <v>33</v>
      </c>
      <c r="I306" s="82" t="s">
        <v>173</v>
      </c>
      <c r="J306" s="82" t="s">
        <v>162</v>
      </c>
      <c r="K306" s="84">
        <v>0</v>
      </c>
      <c r="L306" s="84">
        <v>0</v>
      </c>
      <c r="M306" s="84">
        <v>864.6140724946697</v>
      </c>
      <c r="N306" s="85">
        <v>1000</v>
      </c>
      <c r="O306" s="83">
        <v>0.8</v>
      </c>
      <c r="P306" s="83">
        <v>15</v>
      </c>
      <c r="Q306" s="84">
        <v>11.86</v>
      </c>
      <c r="R306" s="82" t="s">
        <v>297</v>
      </c>
      <c r="S306" s="85">
        <v>5000</v>
      </c>
    </row>
    <row r="307" spans="1:19" ht="25.5">
      <c r="A307" s="82" t="s">
        <v>68</v>
      </c>
      <c r="B307" s="82" t="s">
        <v>69</v>
      </c>
      <c r="C307" s="83">
        <v>351001</v>
      </c>
      <c r="D307" s="82" t="s">
        <v>214</v>
      </c>
      <c r="E307" s="82" t="s">
        <v>297</v>
      </c>
      <c r="F307" s="82" t="s">
        <v>297</v>
      </c>
      <c r="G307" s="82" t="s">
        <v>215</v>
      </c>
      <c r="H307" s="82" t="s">
        <v>39</v>
      </c>
      <c r="I307" s="82" t="s">
        <v>40</v>
      </c>
      <c r="J307" s="82" t="s">
        <v>330</v>
      </c>
      <c r="K307" s="84">
        <v>0</v>
      </c>
      <c r="L307" s="84">
        <v>0</v>
      </c>
      <c r="M307" s="84">
        <v>79</v>
      </c>
      <c r="N307" s="85">
        <v>425</v>
      </c>
      <c r="O307" s="83">
        <v>0.8</v>
      </c>
      <c r="P307" s="83">
        <v>10</v>
      </c>
      <c r="Q307" s="84">
        <v>316</v>
      </c>
      <c r="R307" s="82" t="s">
        <v>297</v>
      </c>
      <c r="S307" s="85">
        <v>41238</v>
      </c>
    </row>
    <row r="308" spans="1:19" ht="25.5">
      <c r="A308" s="82" t="s">
        <v>68</v>
      </c>
      <c r="B308" s="82" t="s">
        <v>69</v>
      </c>
      <c r="C308" s="83">
        <v>351002</v>
      </c>
      <c r="D308" s="82" t="s">
        <v>275</v>
      </c>
      <c r="E308" s="82" t="s">
        <v>297</v>
      </c>
      <c r="F308" s="82" t="s">
        <v>297</v>
      </c>
      <c r="G308" s="82" t="s">
        <v>215</v>
      </c>
      <c r="H308" s="82" t="s">
        <v>39</v>
      </c>
      <c r="I308" s="82" t="s">
        <v>40</v>
      </c>
      <c r="J308" s="82" t="s">
        <v>330</v>
      </c>
      <c r="K308" s="84">
        <v>0</v>
      </c>
      <c r="L308" s="84">
        <v>0</v>
      </c>
      <c r="M308" s="84">
        <v>79</v>
      </c>
      <c r="N308" s="85">
        <v>425</v>
      </c>
      <c r="O308" s="83">
        <v>0.8</v>
      </c>
      <c r="P308" s="83">
        <v>8</v>
      </c>
      <c r="Q308" s="84">
        <v>4532</v>
      </c>
      <c r="R308" s="82" t="s">
        <v>297</v>
      </c>
      <c r="S308" s="85">
        <v>1154862.6</v>
      </c>
    </row>
    <row r="309" spans="1:19" ht="15">
      <c r="A309" s="82" t="s">
        <v>68</v>
      </c>
      <c r="B309" s="82" t="s">
        <v>69</v>
      </c>
      <c r="C309" s="83">
        <v>351003</v>
      </c>
      <c r="D309" s="82" t="s">
        <v>216</v>
      </c>
      <c r="E309" s="82" t="s">
        <v>297</v>
      </c>
      <c r="F309" s="82" t="s">
        <v>297</v>
      </c>
      <c r="G309" s="82" t="s">
        <v>217</v>
      </c>
      <c r="H309" s="82" t="s">
        <v>39</v>
      </c>
      <c r="I309" s="82" t="s">
        <v>40</v>
      </c>
      <c r="J309" s="82" t="s">
        <v>330</v>
      </c>
      <c r="K309" s="84">
        <v>0</v>
      </c>
      <c r="L309" s="84">
        <v>0</v>
      </c>
      <c r="M309" s="84">
        <v>9</v>
      </c>
      <c r="N309" s="85">
        <v>39.33</v>
      </c>
      <c r="O309" s="83">
        <v>0.8</v>
      </c>
      <c r="P309" s="83">
        <v>15</v>
      </c>
      <c r="Q309" s="84">
        <v>273.9</v>
      </c>
      <c r="R309" s="82" t="s">
        <v>297</v>
      </c>
      <c r="S309" s="85">
        <v>3863.5</v>
      </c>
    </row>
  </sheetData>
  <printOptions horizontalCentered="1"/>
  <pageMargins left="0.5" right="0.5" top="1" bottom="0.42" header="1" footer="0.25"/>
  <pageSetup blackAndWhite="1" fitToHeight="0" fitToWidth="1" horizontalDpi="600" verticalDpi="600" orientation="landscape" scale="33" r:id="rId1"/>
  <headerFooter alignWithMargins="0">
    <oddFooter>&amp;L&amp;F/&amp;A&amp;C&amp;P/&amp;N&amp;R&amp;D/&amp;T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6" sqref="J26"/>
    </sheetView>
  </sheetViews>
  <sheetFormatPr defaultColWidth="9.33203125" defaultRowHeight="12.75"/>
  <cols>
    <col min="1" max="1" width="13.5" style="49" hidden="1" customWidth="1"/>
    <col min="2" max="2" width="44" style="49" customWidth="1"/>
    <col min="3" max="4" width="24.66015625" style="49" customWidth="1"/>
    <col min="5" max="5" width="21.33203125" style="49" bestFit="1" customWidth="1"/>
    <col min="6" max="6" width="21.83203125" style="49" bestFit="1" customWidth="1"/>
    <col min="7" max="7" width="22.83203125" style="49" bestFit="1" customWidth="1"/>
    <col min="8" max="8" width="25.66015625" style="49" customWidth="1"/>
    <col min="9" max="16384" width="9.33203125" style="49" customWidth="1"/>
  </cols>
  <sheetData>
    <row r="1" s="66" customFormat="1" ht="20.25">
      <c r="A1" s="65" t="str">
        <f>'Portfolio Metrics'!A1</f>
        <v>Southern California Gas Company</v>
      </c>
    </row>
    <row r="2" s="66" customFormat="1" ht="20.25">
      <c r="A2" s="23" t="s">
        <v>54</v>
      </c>
    </row>
    <row r="3" s="66" customFormat="1" ht="20.25">
      <c r="A3" s="65" t="str">
        <f>'Portfolio Metrics'!A3</f>
        <v>Quarter Ending September 2007</v>
      </c>
    </row>
    <row r="5" ht="16.5" thickBot="1">
      <c r="A5" s="2" t="s">
        <v>49</v>
      </c>
    </row>
    <row r="6" spans="1:8" ht="48" thickBot="1">
      <c r="A6" s="45" t="s">
        <v>24</v>
      </c>
      <c r="B6" s="46" t="s">
        <v>9</v>
      </c>
      <c r="C6" s="47" t="s">
        <v>29</v>
      </c>
      <c r="D6" s="47" t="s">
        <v>30</v>
      </c>
      <c r="E6" s="47" t="s">
        <v>25</v>
      </c>
      <c r="F6" s="47" t="s">
        <v>31</v>
      </c>
      <c r="G6" s="47" t="s">
        <v>26</v>
      </c>
      <c r="H6" s="48" t="s">
        <v>27</v>
      </c>
    </row>
    <row r="7" spans="1:8" ht="15">
      <c r="A7" s="50" t="s">
        <v>56</v>
      </c>
      <c r="B7" s="51" t="s">
        <v>57</v>
      </c>
      <c r="C7" s="52">
        <v>3270000</v>
      </c>
      <c r="D7" s="52">
        <v>3505276.7578125</v>
      </c>
      <c r="E7" s="52">
        <v>43991.044693996155</v>
      </c>
      <c r="F7" s="52">
        <v>462.1</v>
      </c>
      <c r="G7" s="53">
        <v>1194559.33</v>
      </c>
      <c r="H7" s="134">
        <f>SUM(E7:G7)</f>
        <v>1239012.4746939961</v>
      </c>
    </row>
    <row r="8" spans="1:8" ht="15">
      <c r="A8" s="55" t="s">
        <v>58</v>
      </c>
      <c r="B8" s="56" t="s">
        <v>59</v>
      </c>
      <c r="C8" s="52">
        <v>455181</v>
      </c>
      <c r="D8" s="52">
        <v>456851.171875</v>
      </c>
      <c r="E8" s="52">
        <v>54503.238688264835</v>
      </c>
      <c r="F8" s="52">
        <v>14827.623340466755</v>
      </c>
      <c r="G8" s="53">
        <v>0.00342074004765891</v>
      </c>
      <c r="H8" s="134">
        <f aca="true" t="shared" si="0" ref="H8:H44">SUM(E8:G8)</f>
        <v>69330.86544947163</v>
      </c>
    </row>
    <row r="9" spans="1:8" ht="15">
      <c r="A9" s="55" t="s">
        <v>60</v>
      </c>
      <c r="B9" s="56" t="s">
        <v>61</v>
      </c>
      <c r="C9" s="52">
        <v>1290000</v>
      </c>
      <c r="D9" s="52">
        <v>876149.7578125</v>
      </c>
      <c r="E9" s="52">
        <v>119380.9350839947</v>
      </c>
      <c r="F9" s="52">
        <v>32702.85</v>
      </c>
      <c r="G9" s="53">
        <v>532.4721925220198</v>
      </c>
      <c r="H9" s="134">
        <f t="shared" si="0"/>
        <v>152616.25727651673</v>
      </c>
    </row>
    <row r="10" spans="1:8" ht="15">
      <c r="A10" s="55" t="s">
        <v>62</v>
      </c>
      <c r="B10" s="56" t="s">
        <v>63</v>
      </c>
      <c r="C10" s="52">
        <v>1123133</v>
      </c>
      <c r="D10" s="52">
        <v>1358409.7578125</v>
      </c>
      <c r="E10" s="52">
        <v>32306.915682188715</v>
      </c>
      <c r="F10" s="52">
        <v>552099.0363187979</v>
      </c>
      <c r="G10" s="53">
        <v>192123.75684117753</v>
      </c>
      <c r="H10" s="134">
        <f t="shared" si="0"/>
        <v>776529.7088421641</v>
      </c>
    </row>
    <row r="11" spans="1:8" ht="15">
      <c r="A11" s="55" t="s">
        <v>64</v>
      </c>
      <c r="B11" s="56" t="s">
        <v>65</v>
      </c>
      <c r="C11" s="52">
        <v>900000</v>
      </c>
      <c r="D11" s="52">
        <v>736851.171875</v>
      </c>
      <c r="E11" s="52">
        <v>69737.43159750503</v>
      </c>
      <c r="F11" s="52">
        <v>637881.95</v>
      </c>
      <c r="G11" s="53">
        <v>12828.746974425643</v>
      </c>
      <c r="H11" s="134">
        <f t="shared" si="0"/>
        <v>720448.1285719306</v>
      </c>
    </row>
    <row r="12" spans="1:8" ht="15">
      <c r="A12" s="55" t="s">
        <v>66</v>
      </c>
      <c r="B12" s="56" t="s">
        <v>67</v>
      </c>
      <c r="C12" s="52">
        <v>944582</v>
      </c>
      <c r="D12" s="52">
        <v>1101433.171875</v>
      </c>
      <c r="E12" s="52">
        <v>39679.69751190203</v>
      </c>
      <c r="F12" s="52">
        <v>0</v>
      </c>
      <c r="G12" s="53">
        <v>284433.42666417523</v>
      </c>
      <c r="H12" s="134">
        <f t="shared" si="0"/>
        <v>324113.12417607725</v>
      </c>
    </row>
    <row r="13" spans="1:8" ht="15">
      <c r="A13" s="55" t="s">
        <v>68</v>
      </c>
      <c r="B13" s="56" t="s">
        <v>69</v>
      </c>
      <c r="C13" s="52">
        <v>7707056</v>
      </c>
      <c r="D13" s="52">
        <v>5835447.7578125</v>
      </c>
      <c r="E13" s="52">
        <v>212978.61004122059</v>
      </c>
      <c r="F13" s="52">
        <v>843655.18</v>
      </c>
      <c r="G13" s="53">
        <v>664183.2977072361</v>
      </c>
      <c r="H13" s="134">
        <f t="shared" si="0"/>
        <v>1720817.0877484567</v>
      </c>
    </row>
    <row r="14" spans="1:8" ht="15">
      <c r="A14" s="55" t="s">
        <v>70</v>
      </c>
      <c r="B14" s="56" t="s">
        <v>71</v>
      </c>
      <c r="C14" s="52">
        <v>985500</v>
      </c>
      <c r="D14" s="52">
        <v>1220776.7578125</v>
      </c>
      <c r="E14" s="52">
        <v>23966.644080562874</v>
      </c>
      <c r="F14" s="52">
        <v>0</v>
      </c>
      <c r="G14" s="53">
        <v>14533.568194360894</v>
      </c>
      <c r="H14" s="134">
        <f t="shared" si="0"/>
        <v>38500.21227492377</v>
      </c>
    </row>
    <row r="15" spans="1:8" ht="15">
      <c r="A15" s="55" t="s">
        <v>72</v>
      </c>
      <c r="B15" s="56" t="s">
        <v>73</v>
      </c>
      <c r="C15" s="52">
        <v>4572000</v>
      </c>
      <c r="D15" s="52">
        <v>4728851.171875</v>
      </c>
      <c r="E15" s="52">
        <v>16374.229634491561</v>
      </c>
      <c r="F15" s="52">
        <v>2184.82</v>
      </c>
      <c r="G15" s="53">
        <v>16214.080450287664</v>
      </c>
      <c r="H15" s="134">
        <f t="shared" si="0"/>
        <v>34773.13008477923</v>
      </c>
    </row>
    <row r="16" spans="1:8" ht="15">
      <c r="A16" s="55" t="s">
        <v>74</v>
      </c>
      <c r="B16" s="56" t="s">
        <v>75</v>
      </c>
      <c r="C16" s="52">
        <v>2915629</v>
      </c>
      <c r="D16" s="52">
        <v>3072480.171875</v>
      </c>
      <c r="E16" s="52">
        <v>60780.5193809736</v>
      </c>
      <c r="F16" s="52">
        <v>209204</v>
      </c>
      <c r="G16" s="53">
        <v>498747.93</v>
      </c>
      <c r="H16" s="134">
        <f t="shared" si="0"/>
        <v>768732.4493809736</v>
      </c>
    </row>
    <row r="17" spans="1:8" ht="15">
      <c r="A17" s="55" t="s">
        <v>76</v>
      </c>
      <c r="B17" s="56" t="s">
        <v>77</v>
      </c>
      <c r="C17" s="52">
        <v>2905000</v>
      </c>
      <c r="D17" s="52">
        <v>3140276.7578125</v>
      </c>
      <c r="E17" s="52">
        <v>44270.0978214306</v>
      </c>
      <c r="F17" s="52">
        <v>13377.88</v>
      </c>
      <c r="G17" s="53">
        <v>652811.98</v>
      </c>
      <c r="H17" s="134">
        <f t="shared" si="0"/>
        <v>710459.9578214306</v>
      </c>
    </row>
    <row r="18" spans="1:8" ht="15">
      <c r="A18" s="55" t="s">
        <v>78</v>
      </c>
      <c r="B18" s="56" t="s">
        <v>79</v>
      </c>
      <c r="C18" s="52">
        <v>6019189</v>
      </c>
      <c r="D18" s="52">
        <v>0</v>
      </c>
      <c r="E18" s="52">
        <v>4788.051819279403</v>
      </c>
      <c r="F18" s="52">
        <v>0</v>
      </c>
      <c r="G18" s="53">
        <v>8987.5</v>
      </c>
      <c r="H18" s="134">
        <f t="shared" si="0"/>
        <v>13775.551819279404</v>
      </c>
    </row>
    <row r="19" spans="1:8" ht="15">
      <c r="A19" s="55" t="s">
        <v>80</v>
      </c>
      <c r="B19" s="56" t="s">
        <v>81</v>
      </c>
      <c r="C19" s="52">
        <v>1935000</v>
      </c>
      <c r="D19" s="52">
        <v>2128051.171875</v>
      </c>
      <c r="E19" s="52">
        <v>363519.42365282885</v>
      </c>
      <c r="F19" s="52">
        <v>462.1</v>
      </c>
      <c r="G19" s="53">
        <v>9959.205136302682</v>
      </c>
      <c r="H19" s="134">
        <f t="shared" si="0"/>
        <v>373940.7287891315</v>
      </c>
    </row>
    <row r="20" spans="1:8" ht="15">
      <c r="A20" s="55" t="s">
        <v>82</v>
      </c>
      <c r="B20" s="56" t="s">
        <v>83</v>
      </c>
      <c r="C20" s="52">
        <v>750000</v>
      </c>
      <c r="D20" s="52">
        <v>735134.3019076432</v>
      </c>
      <c r="E20" s="52">
        <v>34681.46513781378</v>
      </c>
      <c r="F20" s="52">
        <v>2842.5</v>
      </c>
      <c r="G20" s="53">
        <v>7422.5</v>
      </c>
      <c r="H20" s="134">
        <f t="shared" si="0"/>
        <v>44946.46513781378</v>
      </c>
    </row>
    <row r="21" spans="1:8" ht="15">
      <c r="A21" s="55" t="s">
        <v>84</v>
      </c>
      <c r="B21" s="56" t="s">
        <v>85</v>
      </c>
      <c r="C21" s="52">
        <v>2000000</v>
      </c>
      <c r="D21" s="52">
        <v>1960360.9202016862</v>
      </c>
      <c r="E21" s="52">
        <v>76231.56159808191</v>
      </c>
      <c r="F21" s="52">
        <v>98</v>
      </c>
      <c r="G21" s="53">
        <v>125382.44058721658</v>
      </c>
      <c r="H21" s="134">
        <f t="shared" si="0"/>
        <v>201712.00218529848</v>
      </c>
    </row>
    <row r="22" spans="1:8" ht="15">
      <c r="A22" s="55" t="s">
        <v>86</v>
      </c>
      <c r="B22" s="56" t="s">
        <v>87</v>
      </c>
      <c r="C22" s="52">
        <v>631000</v>
      </c>
      <c r="D22" s="52">
        <v>618494.4463886861</v>
      </c>
      <c r="E22" s="52">
        <v>29270.617196094587</v>
      </c>
      <c r="F22" s="52">
        <v>0</v>
      </c>
      <c r="G22" s="53">
        <v>11431.122800380952</v>
      </c>
      <c r="H22" s="134">
        <f t="shared" si="0"/>
        <v>40701.73999647554</v>
      </c>
    </row>
    <row r="23" spans="1:8" ht="15">
      <c r="A23" s="55" t="s">
        <v>88</v>
      </c>
      <c r="B23" s="56" t="s">
        <v>89</v>
      </c>
      <c r="C23" s="52">
        <v>900000</v>
      </c>
      <c r="D23" s="52">
        <v>882161.5093882323</v>
      </c>
      <c r="E23" s="52">
        <v>43358.35634381442</v>
      </c>
      <c r="F23" s="52">
        <v>0</v>
      </c>
      <c r="G23" s="53">
        <v>191045.08693256683</v>
      </c>
      <c r="H23" s="134">
        <f t="shared" si="0"/>
        <v>234403.44327638124</v>
      </c>
    </row>
    <row r="24" spans="1:8" ht="15">
      <c r="A24" s="55" t="s">
        <v>90</v>
      </c>
      <c r="B24" s="56" t="s">
        <v>91</v>
      </c>
      <c r="C24" s="52">
        <v>1299000</v>
      </c>
      <c r="D24" s="52">
        <v>1273247.4681098768</v>
      </c>
      <c r="E24" s="52">
        <v>350043.72941590426</v>
      </c>
      <c r="F24" s="52">
        <v>34790</v>
      </c>
      <c r="G24" s="53"/>
      <c r="H24" s="134">
        <f t="shared" si="0"/>
        <v>384833.72941590426</v>
      </c>
    </row>
    <row r="25" spans="1:8" ht="15">
      <c r="A25" s="55" t="s">
        <v>92</v>
      </c>
      <c r="B25" s="56" t="s">
        <v>93</v>
      </c>
      <c r="C25" s="52">
        <v>456000</v>
      </c>
      <c r="D25" s="52">
        <v>446961.65274967434</v>
      </c>
      <c r="E25" s="52">
        <v>35360.77904600089</v>
      </c>
      <c r="F25" s="52">
        <v>5389.344</v>
      </c>
      <c r="G25" s="53">
        <v>41194.062000000005</v>
      </c>
      <c r="H25" s="134">
        <f t="shared" si="0"/>
        <v>81944.1850460009</v>
      </c>
    </row>
    <row r="26" spans="1:8" ht="15">
      <c r="A26" s="55" t="s">
        <v>94</v>
      </c>
      <c r="B26" s="56" t="s">
        <v>95</v>
      </c>
      <c r="C26" s="52">
        <v>1374000</v>
      </c>
      <c r="D26" s="52">
        <v>1346766.0405529803</v>
      </c>
      <c r="E26" s="52">
        <v>96354.84287878554</v>
      </c>
      <c r="F26" s="52">
        <v>61760.772000000004</v>
      </c>
      <c r="G26" s="53">
        <v>96915.692</v>
      </c>
      <c r="H26" s="134">
        <f t="shared" si="0"/>
        <v>255031.30687878554</v>
      </c>
    </row>
    <row r="27" spans="1:8" ht="15">
      <c r="A27" s="55" t="s">
        <v>96</v>
      </c>
      <c r="B27" s="56" t="s">
        <v>97</v>
      </c>
      <c r="C27" s="52">
        <v>8750000</v>
      </c>
      <c r="D27" s="52">
        <v>8579843.542459901</v>
      </c>
      <c r="E27" s="52">
        <v>475467.7314964791</v>
      </c>
      <c r="F27" s="52">
        <v>344259.75</v>
      </c>
      <c r="G27" s="53">
        <v>2220368.060891908</v>
      </c>
      <c r="H27" s="134">
        <f t="shared" si="0"/>
        <v>3040095.542388387</v>
      </c>
    </row>
    <row r="28" spans="1:8" ht="15">
      <c r="A28" s="55" t="s">
        <v>98</v>
      </c>
      <c r="B28" s="56" t="s">
        <v>99</v>
      </c>
      <c r="C28" s="52">
        <v>6450000</v>
      </c>
      <c r="D28" s="52">
        <v>6323690.719064269</v>
      </c>
      <c r="E28" s="52">
        <v>489878.9475150143</v>
      </c>
      <c r="F28" s="52">
        <v>7303.64</v>
      </c>
      <c r="G28" s="53">
        <v>2351406.6922242017</v>
      </c>
      <c r="H28" s="134">
        <f t="shared" si="0"/>
        <v>2848589.279739216</v>
      </c>
    </row>
    <row r="29" spans="1:8" ht="15">
      <c r="A29" s="55" t="s">
        <v>100</v>
      </c>
      <c r="B29" s="56" t="s">
        <v>101</v>
      </c>
      <c r="C29" s="52">
        <v>3000000</v>
      </c>
      <c r="D29" s="52">
        <v>2940536.963562266</v>
      </c>
      <c r="E29" s="52">
        <v>147085.28238484918</v>
      </c>
      <c r="F29" s="52">
        <v>713893.24</v>
      </c>
      <c r="G29" s="53">
        <v>222973.03366186455</v>
      </c>
      <c r="H29" s="134">
        <f t="shared" si="0"/>
        <v>1083951.5560467136</v>
      </c>
    </row>
    <row r="30" spans="1:8" ht="15">
      <c r="A30" s="55" t="s">
        <v>102</v>
      </c>
      <c r="B30" s="56" t="s">
        <v>103</v>
      </c>
      <c r="C30" s="52">
        <v>3000000</v>
      </c>
      <c r="D30" s="52">
        <v>2940537.181061222</v>
      </c>
      <c r="E30" s="52">
        <v>415092.04190354067</v>
      </c>
      <c r="F30" s="52">
        <v>7500</v>
      </c>
      <c r="G30" s="53">
        <v>563952.7190879994</v>
      </c>
      <c r="H30" s="134">
        <f t="shared" si="0"/>
        <v>986544.76099154</v>
      </c>
    </row>
    <row r="31" spans="1:8" ht="15">
      <c r="A31" s="55" t="s">
        <v>104</v>
      </c>
      <c r="B31" s="56" t="s">
        <v>105</v>
      </c>
      <c r="C31" s="52">
        <v>22101237</v>
      </c>
      <c r="D31" s="52">
        <v>21673195.02620414</v>
      </c>
      <c r="E31" s="52">
        <v>1220734.7381654964</v>
      </c>
      <c r="F31" s="52">
        <v>2143661.8945420436</v>
      </c>
      <c r="G31" s="53">
        <v>4995205.763662124</v>
      </c>
      <c r="H31" s="134">
        <f t="shared" si="0"/>
        <v>8359602.396369664</v>
      </c>
    </row>
    <row r="32" spans="1:8" ht="15">
      <c r="A32" s="55" t="s">
        <v>106</v>
      </c>
      <c r="B32" s="56" t="s">
        <v>107</v>
      </c>
      <c r="C32" s="52">
        <v>1900000</v>
      </c>
      <c r="D32" s="52">
        <v>1862569.129527958</v>
      </c>
      <c r="E32" s="52">
        <v>152501.98566738088</v>
      </c>
      <c r="F32" s="52">
        <v>486343.08</v>
      </c>
      <c r="G32" s="53">
        <v>109184.03059864961</v>
      </c>
      <c r="H32" s="134">
        <f t="shared" si="0"/>
        <v>748029.0962660306</v>
      </c>
    </row>
    <row r="33" spans="1:8" ht="15">
      <c r="A33" s="55" t="s">
        <v>108</v>
      </c>
      <c r="B33" s="56" t="s">
        <v>109</v>
      </c>
      <c r="C33" s="52">
        <v>1500000</v>
      </c>
      <c r="D33" s="52">
        <v>1470268.5952309498</v>
      </c>
      <c r="E33" s="52">
        <v>72184.97022903532</v>
      </c>
      <c r="F33" s="52">
        <v>0</v>
      </c>
      <c r="G33" s="53">
        <v>150000</v>
      </c>
      <c r="H33" s="134">
        <f t="shared" si="0"/>
        <v>222184.9702290353</v>
      </c>
    </row>
    <row r="34" spans="1:8" ht="15">
      <c r="A34" s="55" t="s">
        <v>110</v>
      </c>
      <c r="B34" s="56" t="s">
        <v>111</v>
      </c>
      <c r="C34" s="52">
        <v>9500000</v>
      </c>
      <c r="D34" s="52">
        <v>9315899.672642639</v>
      </c>
      <c r="E34" s="52">
        <v>385342.4014307281</v>
      </c>
      <c r="F34" s="52">
        <v>66002.9127678789</v>
      </c>
      <c r="G34" s="53">
        <v>1655898.1857276598</v>
      </c>
      <c r="H34" s="134">
        <f t="shared" si="0"/>
        <v>2107243.4999262667</v>
      </c>
    </row>
    <row r="35" spans="1:8" ht="15">
      <c r="A35" s="55" t="s">
        <v>229</v>
      </c>
      <c r="B35" s="56" t="s">
        <v>112</v>
      </c>
      <c r="C35" s="52">
        <f>7500000+3000000</f>
        <v>10500000</v>
      </c>
      <c r="D35" s="52">
        <f>7356475.11112232+2940536.9</f>
        <v>10297012.01112232</v>
      </c>
      <c r="E35" s="52">
        <v>352676.1963956335</v>
      </c>
      <c r="F35" s="52">
        <v>249765.54025851362</v>
      </c>
      <c r="G35" s="53">
        <v>1056989.0182731852</v>
      </c>
      <c r="H35" s="134">
        <f t="shared" si="0"/>
        <v>1659430.7549273325</v>
      </c>
    </row>
    <row r="36" spans="1:8" ht="15">
      <c r="A36" s="55" t="s">
        <v>113</v>
      </c>
      <c r="B36" s="56" t="s">
        <v>114</v>
      </c>
      <c r="C36" s="52">
        <v>26846940</v>
      </c>
      <c r="D36" s="52">
        <v>26328586.392110825</v>
      </c>
      <c r="E36" s="52">
        <v>1462499.3384351642</v>
      </c>
      <c r="F36" s="52">
        <v>388191.370680779</v>
      </c>
      <c r="G36" s="53">
        <v>3878785.7673047916</v>
      </c>
      <c r="H36" s="134">
        <f t="shared" si="0"/>
        <v>5729476.476420735</v>
      </c>
    </row>
    <row r="37" spans="1:8" ht="15">
      <c r="A37" s="55" t="s">
        <v>115</v>
      </c>
      <c r="B37" s="56" t="s">
        <v>116</v>
      </c>
      <c r="C37" s="52">
        <v>3750000</v>
      </c>
      <c r="D37" s="52">
        <v>3675672.000261725</v>
      </c>
      <c r="E37" s="52">
        <v>475864.55019817495</v>
      </c>
      <c r="F37" s="52">
        <v>0</v>
      </c>
      <c r="G37" s="53">
        <v>0</v>
      </c>
      <c r="H37" s="134">
        <f t="shared" si="0"/>
        <v>475864.55019817495</v>
      </c>
    </row>
    <row r="38" spans="1:8" ht="15">
      <c r="A38" s="55" t="s">
        <v>117</v>
      </c>
      <c r="B38" s="56" t="s">
        <v>118</v>
      </c>
      <c r="C38" s="52">
        <v>150000</v>
      </c>
      <c r="D38" s="52">
        <v>147028.00881204405</v>
      </c>
      <c r="E38" s="52">
        <v>1550.7027873389206</v>
      </c>
      <c r="F38" s="52">
        <v>0</v>
      </c>
      <c r="G38" s="53">
        <v>442.65</v>
      </c>
      <c r="H38" s="134">
        <f t="shared" si="0"/>
        <v>1993.3527873389207</v>
      </c>
    </row>
    <row r="39" spans="1:8" ht="15">
      <c r="A39" s="55" t="s">
        <v>295</v>
      </c>
      <c r="B39" s="56" t="s">
        <v>296</v>
      </c>
      <c r="D39" s="52">
        <v>2242965</v>
      </c>
      <c r="E39" s="52">
        <v>17590.0844972575</v>
      </c>
      <c r="G39" s="53"/>
      <c r="H39" s="134">
        <f>SUM(E39:G39)</f>
        <v>17590.0844972575</v>
      </c>
    </row>
    <row r="40" spans="1:8" ht="15">
      <c r="A40" s="55" t="s">
        <v>119</v>
      </c>
      <c r="B40" s="56" t="s">
        <v>120</v>
      </c>
      <c r="C40" s="52">
        <v>360000</v>
      </c>
      <c r="D40" s="52">
        <v>352864.4580071351</v>
      </c>
      <c r="E40" s="52">
        <v>105164.08022253295</v>
      </c>
      <c r="F40" s="52">
        <v>79512.93739199998</v>
      </c>
      <c r="G40" s="53">
        <v>57601.213007999984</v>
      </c>
      <c r="H40" s="134">
        <f t="shared" si="0"/>
        <v>242278.23062253292</v>
      </c>
    </row>
    <row r="41" spans="1:8" ht="15">
      <c r="A41" s="55" t="s">
        <v>121</v>
      </c>
      <c r="B41" s="56" t="s">
        <v>122</v>
      </c>
      <c r="C41" s="52">
        <v>900000</v>
      </c>
      <c r="D41" s="52">
        <v>882161.1575439866</v>
      </c>
      <c r="E41" s="52">
        <v>59005.01203625728</v>
      </c>
      <c r="F41" s="52">
        <v>0</v>
      </c>
      <c r="G41" s="53">
        <v>0</v>
      </c>
      <c r="H41" s="134">
        <f t="shared" si="0"/>
        <v>59005.01203625728</v>
      </c>
    </row>
    <row r="42" spans="1:8" ht="15">
      <c r="A42" s="55" t="s">
        <v>123</v>
      </c>
      <c r="B42" s="56" t="s">
        <v>124</v>
      </c>
      <c r="C42" s="52">
        <v>19500000</v>
      </c>
      <c r="D42" s="52">
        <v>19124553.199098345</v>
      </c>
      <c r="E42" s="52">
        <v>775752.5211730209</v>
      </c>
      <c r="F42" s="52">
        <v>478283.1918755366</v>
      </c>
      <c r="G42" s="53">
        <v>5076869.155757785</v>
      </c>
      <c r="H42" s="134">
        <f t="shared" si="0"/>
        <v>6330904.868806343</v>
      </c>
    </row>
    <row r="43" spans="1:8" ht="15">
      <c r="A43" s="55" t="s">
        <v>125</v>
      </c>
      <c r="B43" s="56" t="s">
        <v>126</v>
      </c>
      <c r="C43" s="52">
        <v>3060000</v>
      </c>
      <c r="D43" s="52">
        <v>2999348.3345086435</v>
      </c>
      <c r="E43" s="52">
        <v>373834.4387761066</v>
      </c>
      <c r="F43" s="52">
        <v>0</v>
      </c>
      <c r="G43" s="53">
        <v>791745.5040212629</v>
      </c>
      <c r="H43" s="134">
        <f t="shared" si="0"/>
        <v>1165579.9427973693</v>
      </c>
    </row>
    <row r="44" spans="1:8" ht="15">
      <c r="A44" s="55" t="s">
        <v>127</v>
      </c>
      <c r="B44" s="56" t="s">
        <v>128</v>
      </c>
      <c r="C44" s="52">
        <v>420000</v>
      </c>
      <c r="D44" s="52">
        <v>411675.204134112</v>
      </c>
      <c r="E44" s="52">
        <v>90277.50496622708</v>
      </c>
      <c r="F44" s="52">
        <v>25131.395312000004</v>
      </c>
      <c r="G44" s="53">
        <v>238611.736688</v>
      </c>
      <c r="H44" s="134">
        <f t="shared" si="0"/>
        <v>354020.6369662271</v>
      </c>
    </row>
    <row r="45" spans="1:8" ht="15.75" thickBot="1">
      <c r="A45" s="57"/>
      <c r="B45" s="58"/>
      <c r="C45" s="59"/>
      <c r="D45" s="59"/>
      <c r="E45" s="59"/>
      <c r="F45" s="59"/>
      <c r="G45" s="60"/>
      <c r="H45" s="61"/>
    </row>
    <row r="46" spans="1:8" ht="16.5" thickBot="1">
      <c r="A46" s="136" t="s">
        <v>28</v>
      </c>
      <c r="B46" s="137"/>
      <c r="C46" s="62">
        <f aca="true" t="shared" si="1" ref="C46:H46">SUM(C7:C45)</f>
        <v>164120447</v>
      </c>
      <c r="D46" s="62">
        <f t="shared" si="1"/>
        <v>156992388.51277626</v>
      </c>
      <c r="E46" s="62">
        <f t="shared" si="1"/>
        <v>8824080.719585372</v>
      </c>
      <c r="F46" s="62">
        <f t="shared" si="1"/>
        <v>7401587.108488018</v>
      </c>
      <c r="G46" s="63">
        <f t="shared" si="1"/>
        <v>27393339.73280883</v>
      </c>
      <c r="H46" s="64">
        <f t="shared" si="1"/>
        <v>43619007.56088221</v>
      </c>
    </row>
  </sheetData>
  <mergeCells count="1">
    <mergeCell ref="A46:B4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selection activeCell="E4" sqref="E4"/>
    </sheetView>
  </sheetViews>
  <sheetFormatPr defaultColWidth="9.33203125" defaultRowHeight="12.75"/>
  <cols>
    <col min="1" max="1" width="34.5" style="88" customWidth="1"/>
    <col min="2" max="8" width="17.16015625" style="88" customWidth="1"/>
    <col min="9" max="9" width="10.66015625" style="88" customWidth="1"/>
    <col min="10" max="11" width="13.16015625" style="88" bestFit="1" customWidth="1"/>
    <col min="12" max="13" width="15" style="88" bestFit="1" customWidth="1"/>
    <col min="14" max="14" width="16.33203125" style="88" bestFit="1" customWidth="1"/>
    <col min="15" max="15" width="13.16015625" style="88" bestFit="1" customWidth="1"/>
    <col min="16" max="16384" width="10.66015625" style="88" customWidth="1"/>
  </cols>
  <sheetData>
    <row r="1" ht="20.25">
      <c r="A1" s="87" t="str">
        <f>'Portfolio Metrics'!A1</f>
        <v>Southern California Gas Company</v>
      </c>
    </row>
    <row r="2" ht="20.25">
      <c r="A2" s="23" t="s">
        <v>47</v>
      </c>
    </row>
    <row r="3" ht="20.25">
      <c r="A3" s="87" t="str">
        <f>'Portfolio Metrics'!A1</f>
        <v>Southern California Gas Company</v>
      </c>
    </row>
    <row r="4" ht="20.25">
      <c r="A4" s="135" t="str">
        <f>'Portfolio Metrics'!A3</f>
        <v>Quarter Ending September 2007</v>
      </c>
    </row>
    <row r="6" spans="10:15" ht="12.75">
      <c r="J6" s="89"/>
      <c r="K6" s="89"/>
      <c r="L6" s="89"/>
      <c r="M6" s="89"/>
      <c r="N6" s="89"/>
      <c r="O6" s="89"/>
    </row>
    <row r="7" spans="1:15" ht="12.75">
      <c r="A7" s="138" t="s">
        <v>276</v>
      </c>
      <c r="B7" s="138"/>
      <c r="J7" s="89"/>
      <c r="K7" s="89"/>
      <c r="L7" s="89"/>
      <c r="M7" s="89"/>
      <c r="N7" s="89"/>
      <c r="O7" s="89"/>
    </row>
    <row r="8" spans="1:15" ht="12.75">
      <c r="A8" s="139"/>
      <c r="B8" s="140"/>
      <c r="C8" s="141" t="s">
        <v>277</v>
      </c>
      <c r="D8" s="141"/>
      <c r="E8" s="142" t="s">
        <v>55</v>
      </c>
      <c r="F8" s="142"/>
      <c r="G8" s="142" t="s">
        <v>42</v>
      </c>
      <c r="H8" s="143"/>
      <c r="J8" s="89"/>
      <c r="K8" s="89"/>
      <c r="L8" s="89"/>
      <c r="M8" s="89"/>
      <c r="N8" s="89"/>
      <c r="O8" s="89"/>
    </row>
    <row r="9" spans="1:8" ht="13.5" customHeight="1">
      <c r="A9" s="91" t="s">
        <v>278</v>
      </c>
      <c r="B9" s="92" t="s">
        <v>43</v>
      </c>
      <c r="C9" s="144" t="s">
        <v>279</v>
      </c>
      <c r="D9" s="144"/>
      <c r="E9" s="144" t="s">
        <v>280</v>
      </c>
      <c r="F9" s="144"/>
      <c r="G9" s="145" t="s">
        <v>281</v>
      </c>
      <c r="H9" s="145"/>
    </row>
    <row r="10" spans="1:8" ht="12.75">
      <c r="A10" s="93" t="s">
        <v>282</v>
      </c>
      <c r="B10" s="94">
        <v>187.5</v>
      </c>
      <c r="C10" s="146"/>
      <c r="D10" s="146"/>
      <c r="E10" s="146"/>
      <c r="F10" s="146"/>
      <c r="G10" s="146">
        <v>1256.352</v>
      </c>
      <c r="H10" s="146"/>
    </row>
    <row r="11" spans="1:8" ht="12.75">
      <c r="A11" s="93" t="s">
        <v>283</v>
      </c>
      <c r="B11" s="94">
        <v>10232.5</v>
      </c>
      <c r="C11" s="146"/>
      <c r="D11" s="146"/>
      <c r="E11" s="146"/>
      <c r="F11" s="146"/>
      <c r="G11" s="146">
        <v>15824.448</v>
      </c>
      <c r="H11" s="146"/>
    </row>
    <row r="12" spans="1:8" ht="12.75">
      <c r="A12" s="93" t="s">
        <v>284</v>
      </c>
      <c r="B12" s="94">
        <v>131009.367931965</v>
      </c>
      <c r="C12" s="146"/>
      <c r="D12" s="146"/>
      <c r="E12" s="146"/>
      <c r="F12" s="146"/>
      <c r="G12" s="146">
        <v>140919.380345712</v>
      </c>
      <c r="H12" s="146"/>
    </row>
    <row r="13" spans="1:8" ht="4.5" customHeight="1">
      <c r="A13" s="95"/>
      <c r="B13" s="96"/>
      <c r="C13" s="97"/>
      <c r="D13" s="98"/>
      <c r="E13" s="97"/>
      <c r="F13" s="98"/>
      <c r="G13" s="97"/>
      <c r="H13" s="98"/>
    </row>
    <row r="14" spans="1:8" ht="12.75">
      <c r="A14" s="99" t="s">
        <v>285</v>
      </c>
      <c r="B14" s="94">
        <v>154843.24</v>
      </c>
      <c r="C14" s="146"/>
      <c r="D14" s="146"/>
      <c r="E14" s="146"/>
      <c r="F14" s="146"/>
      <c r="G14" s="146">
        <v>208389.58</v>
      </c>
      <c r="H14" s="146"/>
    </row>
    <row r="15" spans="1:8" ht="12.75">
      <c r="A15" s="99" t="s">
        <v>286</v>
      </c>
      <c r="B15" s="100">
        <f>B11/B14</f>
        <v>0.06608296235599308</v>
      </c>
      <c r="C15" s="147"/>
      <c r="D15" s="147"/>
      <c r="E15" s="147"/>
      <c r="F15" s="147"/>
      <c r="G15" s="147">
        <f>G11/G14</f>
        <v>0.07593684866584981</v>
      </c>
      <c r="H15" s="147" t="e">
        <v>#DIV/0!</v>
      </c>
    </row>
    <row r="16" spans="1:8" ht="13.5" customHeight="1">
      <c r="A16" s="91" t="s">
        <v>287</v>
      </c>
      <c r="B16" s="148"/>
      <c r="C16" s="149"/>
      <c r="D16" s="149"/>
      <c r="E16" s="149"/>
      <c r="F16" s="149"/>
      <c r="G16" s="149"/>
      <c r="H16" s="150"/>
    </row>
    <row r="17" spans="1:8" ht="12.75">
      <c r="A17" s="93" t="s">
        <v>282</v>
      </c>
      <c r="B17" s="94">
        <v>867760.95</v>
      </c>
      <c r="C17" s="146"/>
      <c r="D17" s="146"/>
      <c r="E17" s="146"/>
      <c r="F17" s="146"/>
      <c r="G17" s="146">
        <v>802924.5937600002</v>
      </c>
      <c r="H17" s="146"/>
    </row>
    <row r="18" spans="1:8" ht="12.75">
      <c r="A18" s="93" t="s">
        <v>283</v>
      </c>
      <c r="B18" s="94">
        <v>4045014.56</v>
      </c>
      <c r="C18" s="146"/>
      <c r="D18" s="146"/>
      <c r="E18" s="146"/>
      <c r="F18" s="146"/>
      <c r="G18" s="146">
        <v>5194348.604000001</v>
      </c>
      <c r="H18" s="146"/>
    </row>
    <row r="19" spans="1:8" ht="12.75">
      <c r="A19" s="93" t="s">
        <v>284</v>
      </c>
      <c r="B19" s="94">
        <v>6098096.266282801</v>
      </c>
      <c r="C19" s="146"/>
      <c r="D19" s="146"/>
      <c r="E19" s="146"/>
      <c r="F19" s="146"/>
      <c r="G19" s="146">
        <v>7320832.934528761</v>
      </c>
      <c r="H19" s="146"/>
    </row>
    <row r="20" spans="1:8" ht="4.5" customHeight="1">
      <c r="A20" s="95"/>
      <c r="B20" s="101"/>
      <c r="C20" s="97"/>
      <c r="D20" s="98"/>
      <c r="E20" s="97"/>
      <c r="F20" s="98"/>
      <c r="G20" s="97"/>
      <c r="H20" s="98"/>
    </row>
    <row r="21" spans="1:8" ht="12.75">
      <c r="A21" s="99" t="s">
        <v>285</v>
      </c>
      <c r="B21" s="94">
        <v>2632174.71</v>
      </c>
      <c r="C21" s="146"/>
      <c r="D21" s="146"/>
      <c r="E21" s="146"/>
      <c r="F21" s="146"/>
      <c r="G21" s="146">
        <v>3542407.1</v>
      </c>
      <c r="H21" s="146"/>
    </row>
    <row r="22" spans="1:8" ht="12.75">
      <c r="A22" s="99" t="s">
        <v>286</v>
      </c>
      <c r="B22" s="100">
        <f>B18/B21</f>
        <v>1.5367576265482774</v>
      </c>
      <c r="C22" s="147"/>
      <c r="D22" s="147"/>
      <c r="E22" s="147"/>
      <c r="F22" s="147"/>
      <c r="G22" s="147">
        <f>G18/G21</f>
        <v>1.4663330490727622</v>
      </c>
      <c r="H22" s="147" t="e">
        <v>#DIV/0!</v>
      </c>
    </row>
    <row r="23" spans="1:8" ht="13.5" customHeight="1">
      <c r="A23" s="91" t="s">
        <v>288</v>
      </c>
      <c r="B23" s="148"/>
      <c r="C23" s="149"/>
      <c r="D23" s="149"/>
      <c r="E23" s="149"/>
      <c r="F23" s="149"/>
      <c r="G23" s="149"/>
      <c r="H23" s="150"/>
    </row>
    <row r="24" spans="1:8" ht="12.75">
      <c r="A24" s="93" t="s">
        <v>282</v>
      </c>
      <c r="B24" s="94">
        <v>52180</v>
      </c>
      <c r="C24" s="146"/>
      <c r="D24" s="146"/>
      <c r="E24" s="146"/>
      <c r="F24" s="146"/>
      <c r="G24" s="146">
        <v>328048.42368</v>
      </c>
      <c r="H24" s="146"/>
    </row>
    <row r="25" spans="1:8" ht="12.75">
      <c r="A25" s="93" t="s">
        <v>283</v>
      </c>
      <c r="B25" s="94">
        <v>148526.75</v>
      </c>
      <c r="C25" s="146"/>
      <c r="D25" s="146"/>
      <c r="E25" s="146"/>
      <c r="F25" s="146"/>
      <c r="G25" s="146">
        <v>490727.04448000004</v>
      </c>
      <c r="H25" s="146"/>
    </row>
    <row r="26" spans="1:8" ht="12.75">
      <c r="A26" s="93" t="s">
        <v>284</v>
      </c>
      <c r="B26" s="94">
        <v>2342664.16576193</v>
      </c>
      <c r="C26" s="146"/>
      <c r="D26" s="146"/>
      <c r="E26" s="146"/>
      <c r="F26" s="146"/>
      <c r="G26" s="146">
        <v>2763310.1664115</v>
      </c>
      <c r="H26" s="146"/>
    </row>
    <row r="27" spans="1:8" ht="4.5" customHeight="1">
      <c r="A27" s="95"/>
      <c r="B27" s="101"/>
      <c r="C27" s="97"/>
      <c r="D27" s="98"/>
      <c r="E27" s="97"/>
      <c r="F27" s="98"/>
      <c r="G27" s="97"/>
      <c r="H27" s="98"/>
    </row>
    <row r="28" spans="1:8" ht="12.75">
      <c r="A28" s="99" t="s">
        <v>285</v>
      </c>
      <c r="B28" s="94">
        <v>2813016.64</v>
      </c>
      <c r="C28" s="146"/>
      <c r="D28" s="146"/>
      <c r="E28" s="146"/>
      <c r="F28" s="146"/>
      <c r="G28" s="146">
        <v>3785785.99</v>
      </c>
      <c r="H28" s="146"/>
    </row>
    <row r="29" spans="1:8" ht="12.75">
      <c r="A29" s="99" t="s">
        <v>286</v>
      </c>
      <c r="B29" s="100">
        <f>B25/B28</f>
        <v>0.052799812090695626</v>
      </c>
      <c r="C29" s="147"/>
      <c r="D29" s="147"/>
      <c r="E29" s="147"/>
      <c r="F29" s="147"/>
      <c r="G29" s="147">
        <f>G25/G28</f>
        <v>0.1296235565814432</v>
      </c>
      <c r="H29" s="147" t="e">
        <v>#DIV/0!</v>
      </c>
    </row>
    <row r="30" spans="1:8" ht="13.5" customHeight="1">
      <c r="A30" s="91" t="s">
        <v>289</v>
      </c>
      <c r="B30" s="148"/>
      <c r="C30" s="149"/>
      <c r="D30" s="149"/>
      <c r="E30" s="149"/>
      <c r="F30" s="149"/>
      <c r="G30" s="149"/>
      <c r="H30" s="150"/>
    </row>
    <row r="31" spans="1:8" ht="12.75">
      <c r="A31" s="93" t="s">
        <v>282</v>
      </c>
      <c r="B31" s="102">
        <f>B10+B17+B24</f>
        <v>920128.45</v>
      </c>
      <c r="C31" s="146"/>
      <c r="D31" s="146"/>
      <c r="E31" s="146"/>
      <c r="F31" s="146"/>
      <c r="G31" s="146">
        <f aca="true" t="shared" si="0" ref="G31:H33">G10+G17+G24</f>
        <v>1132229.36944</v>
      </c>
      <c r="H31" s="146">
        <f t="shared" si="0"/>
        <v>0</v>
      </c>
    </row>
    <row r="32" spans="1:8" ht="12.75">
      <c r="A32" s="93" t="s">
        <v>283</v>
      </c>
      <c r="B32" s="102">
        <f>B11+B18+B25</f>
        <v>4203773.8100000005</v>
      </c>
      <c r="C32" s="146"/>
      <c r="D32" s="146"/>
      <c r="E32" s="146"/>
      <c r="F32" s="146"/>
      <c r="G32" s="146">
        <f t="shared" si="0"/>
        <v>5700900.096480001</v>
      </c>
      <c r="H32" s="146">
        <f t="shared" si="0"/>
        <v>0</v>
      </c>
    </row>
    <row r="33" spans="1:8" ht="12.75">
      <c r="A33" s="93" t="s">
        <v>284</v>
      </c>
      <c r="B33" s="102">
        <f>B12+B19+B26</f>
        <v>8571769.799976695</v>
      </c>
      <c r="C33" s="146"/>
      <c r="D33" s="146"/>
      <c r="E33" s="146"/>
      <c r="F33" s="146"/>
      <c r="G33" s="146">
        <f t="shared" si="0"/>
        <v>10225062.481285973</v>
      </c>
      <c r="H33" s="146">
        <f t="shared" si="0"/>
        <v>0</v>
      </c>
    </row>
    <row r="34" spans="1:8" ht="4.5" customHeight="1">
      <c r="A34" s="95"/>
      <c r="B34" s="101"/>
      <c r="C34" s="97"/>
      <c r="D34" s="98"/>
      <c r="E34" s="97"/>
      <c r="F34" s="98"/>
      <c r="G34" s="97"/>
      <c r="H34" s="98"/>
    </row>
    <row r="35" spans="1:8" ht="12.75">
      <c r="A35" s="99" t="s">
        <v>285</v>
      </c>
      <c r="B35" s="94">
        <v>5600034.59</v>
      </c>
      <c r="C35" s="146"/>
      <c r="D35" s="146"/>
      <c r="E35" s="146"/>
      <c r="F35" s="146"/>
      <c r="G35" s="146">
        <v>7536582.67</v>
      </c>
      <c r="H35" s="146">
        <v>0</v>
      </c>
    </row>
    <row r="36" spans="1:8" ht="12.75">
      <c r="A36" s="99" t="s">
        <v>286</v>
      </c>
      <c r="B36" s="100">
        <f>B32/B35</f>
        <v>0.7506692579197087</v>
      </c>
      <c r="C36" s="147"/>
      <c r="D36" s="147"/>
      <c r="E36" s="147"/>
      <c r="F36" s="147"/>
      <c r="G36" s="147">
        <f>G32/G35</f>
        <v>0.7564303804657928</v>
      </c>
      <c r="H36" s="147" t="e">
        <v>#DIV/0!</v>
      </c>
    </row>
    <row r="39" spans="1:8" ht="12.75">
      <c r="A39" s="103" t="s">
        <v>50</v>
      </c>
      <c r="B39" s="104"/>
      <c r="C39" s="104"/>
      <c r="D39" s="104"/>
      <c r="E39" s="104"/>
      <c r="F39" s="104"/>
      <c r="G39" s="104"/>
      <c r="H39" s="104"/>
    </row>
    <row r="40" spans="1:8" ht="12.75">
      <c r="A40" s="105"/>
      <c r="B40" s="90" t="s">
        <v>44</v>
      </c>
      <c r="C40" s="141" t="s">
        <v>277</v>
      </c>
      <c r="D40" s="141"/>
      <c r="E40" s="142" t="s">
        <v>55</v>
      </c>
      <c r="F40" s="142"/>
      <c r="G40" s="142" t="s">
        <v>42</v>
      </c>
      <c r="H40" s="143"/>
    </row>
    <row r="41" spans="1:8" ht="22.5">
      <c r="A41" s="91" t="s">
        <v>290</v>
      </c>
      <c r="B41" s="106" t="s">
        <v>291</v>
      </c>
      <c r="C41" s="107" t="s">
        <v>291</v>
      </c>
      <c r="D41" s="108" t="s">
        <v>292</v>
      </c>
      <c r="E41" s="107" t="s">
        <v>291</v>
      </c>
      <c r="F41" s="108" t="s">
        <v>292</v>
      </c>
      <c r="G41" s="109" t="s">
        <v>291</v>
      </c>
      <c r="H41" s="108" t="s">
        <v>292</v>
      </c>
    </row>
    <row r="42" spans="1:8" ht="12.75">
      <c r="A42" s="110" t="s">
        <v>37</v>
      </c>
      <c r="B42" s="111"/>
      <c r="C42" s="112"/>
      <c r="D42" s="113"/>
      <c r="E42" s="112"/>
      <c r="F42" s="113"/>
      <c r="G42" s="114"/>
      <c r="H42" s="113"/>
    </row>
    <row r="43" spans="1:8" ht="12.75">
      <c r="A43" s="115">
        <v>42</v>
      </c>
      <c r="B43" s="116"/>
      <c r="C43" s="117">
        <v>0</v>
      </c>
      <c r="D43" s="118">
        <v>0</v>
      </c>
      <c r="E43" s="117">
        <v>0</v>
      </c>
      <c r="F43" s="118">
        <v>0</v>
      </c>
      <c r="G43" s="117">
        <v>25006.996206589552</v>
      </c>
      <c r="H43" s="118">
        <v>0</v>
      </c>
    </row>
    <row r="44" spans="1:8" ht="12.75">
      <c r="A44" s="115">
        <v>44</v>
      </c>
      <c r="B44" s="116"/>
      <c r="C44" s="117">
        <v>0</v>
      </c>
      <c r="D44" s="118">
        <v>0</v>
      </c>
      <c r="E44" s="117">
        <v>0</v>
      </c>
      <c r="F44" s="118">
        <v>0</v>
      </c>
      <c r="G44" s="117">
        <v>67224.61063233996</v>
      </c>
      <c r="H44" s="118">
        <v>0</v>
      </c>
    </row>
    <row r="45" spans="1:8" ht="12.75">
      <c r="A45" s="115">
        <v>45</v>
      </c>
      <c r="B45" s="116"/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8">
        <v>0</v>
      </c>
    </row>
    <row r="46" spans="1:8" ht="12.75">
      <c r="A46" s="115">
        <v>49</v>
      </c>
      <c r="B46" s="116"/>
      <c r="C46" s="117">
        <v>0</v>
      </c>
      <c r="D46" s="118">
        <v>0</v>
      </c>
      <c r="E46" s="117">
        <v>0</v>
      </c>
      <c r="F46" s="118">
        <v>0</v>
      </c>
      <c r="G46" s="117">
        <v>111804.80380626704</v>
      </c>
      <c r="H46" s="118">
        <v>38225.28</v>
      </c>
    </row>
    <row r="47" spans="1:8" ht="12.75">
      <c r="A47" s="115">
        <v>51</v>
      </c>
      <c r="B47" s="116"/>
      <c r="C47" s="117">
        <v>0</v>
      </c>
      <c r="D47" s="118">
        <v>0</v>
      </c>
      <c r="E47" s="117">
        <v>0</v>
      </c>
      <c r="F47" s="118">
        <v>0</v>
      </c>
      <c r="G47" s="117">
        <v>7635.727922287451</v>
      </c>
      <c r="H47" s="118">
        <v>0</v>
      </c>
    </row>
    <row r="48" spans="1:8" ht="12.75">
      <c r="A48" s="115">
        <v>52</v>
      </c>
      <c r="B48" s="116"/>
      <c r="C48" s="117">
        <v>0</v>
      </c>
      <c r="D48" s="118">
        <v>0</v>
      </c>
      <c r="E48" s="117">
        <v>0</v>
      </c>
      <c r="F48" s="118">
        <v>0</v>
      </c>
      <c r="G48" s="117">
        <v>7239.736519934566</v>
      </c>
      <c r="H48" s="118">
        <v>0</v>
      </c>
    </row>
    <row r="49" spans="1:8" ht="12.75">
      <c r="A49" s="115">
        <v>53</v>
      </c>
      <c r="B49" s="116"/>
      <c r="C49" s="117">
        <v>0</v>
      </c>
      <c r="D49" s="118">
        <v>0</v>
      </c>
      <c r="E49" s="117">
        <v>0</v>
      </c>
      <c r="F49" s="118">
        <v>0</v>
      </c>
      <c r="G49" s="117">
        <v>7957.853593712541</v>
      </c>
      <c r="H49" s="118">
        <v>243.264</v>
      </c>
    </row>
    <row r="50" spans="1:8" ht="12.75">
      <c r="A50" s="115">
        <v>54</v>
      </c>
      <c r="B50" s="116"/>
      <c r="C50" s="117">
        <v>0</v>
      </c>
      <c r="D50" s="118">
        <v>0</v>
      </c>
      <c r="E50" s="117">
        <v>0</v>
      </c>
      <c r="F50" s="118">
        <v>0</v>
      </c>
      <c r="G50" s="117">
        <v>23927.605685318646</v>
      </c>
      <c r="H50" s="118">
        <v>139.67904</v>
      </c>
    </row>
    <row r="51" spans="1:8" ht="12.75">
      <c r="A51" s="115">
        <v>55</v>
      </c>
      <c r="B51" s="116"/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8">
        <v>0</v>
      </c>
    </row>
    <row r="52" spans="1:8" ht="12.75">
      <c r="A52" s="115">
        <v>56</v>
      </c>
      <c r="B52" s="116"/>
      <c r="C52" s="117">
        <v>0</v>
      </c>
      <c r="D52" s="118">
        <v>0</v>
      </c>
      <c r="E52" s="117">
        <v>0</v>
      </c>
      <c r="F52" s="118">
        <v>0</v>
      </c>
      <c r="G52" s="117">
        <v>17892.365049743777</v>
      </c>
      <c r="H52" s="118">
        <v>1224.96</v>
      </c>
    </row>
    <row r="53" spans="1:8" ht="12.75">
      <c r="A53" s="115">
        <v>61</v>
      </c>
      <c r="B53" s="116"/>
      <c r="C53" s="117">
        <v>0</v>
      </c>
      <c r="D53" s="118">
        <v>0</v>
      </c>
      <c r="E53" s="117">
        <v>0</v>
      </c>
      <c r="F53" s="118">
        <v>0</v>
      </c>
      <c r="G53" s="117">
        <v>302940.8185085619</v>
      </c>
      <c r="H53" s="118">
        <v>56470.038400000005</v>
      </c>
    </row>
    <row r="54" spans="1:8" ht="12.75">
      <c r="A54" s="115">
        <v>62</v>
      </c>
      <c r="B54" s="116"/>
      <c r="C54" s="117">
        <v>0</v>
      </c>
      <c r="D54" s="118">
        <v>0</v>
      </c>
      <c r="E54" s="117">
        <v>0</v>
      </c>
      <c r="F54" s="118">
        <v>0</v>
      </c>
      <c r="G54" s="117">
        <v>74377.75985735588</v>
      </c>
      <c r="H54" s="118">
        <v>1283.94912</v>
      </c>
    </row>
    <row r="55" spans="1:8" ht="12.75">
      <c r="A55" s="115">
        <v>71</v>
      </c>
      <c r="B55" s="116"/>
      <c r="C55" s="117">
        <v>0</v>
      </c>
      <c r="D55" s="118">
        <v>0</v>
      </c>
      <c r="E55" s="117">
        <v>0</v>
      </c>
      <c r="F55" s="118">
        <v>0</v>
      </c>
      <c r="G55" s="117">
        <v>74519.89092853077</v>
      </c>
      <c r="H55" s="118">
        <v>6760.73728</v>
      </c>
    </row>
    <row r="56" spans="1:8" ht="12.75">
      <c r="A56" s="115">
        <v>72</v>
      </c>
      <c r="B56" s="116"/>
      <c r="C56" s="117">
        <v>0</v>
      </c>
      <c r="D56" s="118">
        <v>0</v>
      </c>
      <c r="E56" s="117">
        <v>0</v>
      </c>
      <c r="F56" s="118">
        <v>0</v>
      </c>
      <c r="G56" s="117">
        <v>393983.9801789382</v>
      </c>
      <c r="H56" s="118">
        <v>52838.8056</v>
      </c>
    </row>
    <row r="57" spans="1:8" ht="12.75">
      <c r="A57" s="115">
        <v>81</v>
      </c>
      <c r="B57" s="116"/>
      <c r="C57" s="117">
        <v>0</v>
      </c>
      <c r="D57" s="118">
        <v>0</v>
      </c>
      <c r="E57" s="117">
        <v>0</v>
      </c>
      <c r="F57" s="118">
        <v>0</v>
      </c>
      <c r="G57" s="117">
        <v>8714277.20777938</v>
      </c>
      <c r="H57" s="118">
        <v>704804.256</v>
      </c>
    </row>
    <row r="58" spans="1:8" ht="12.75">
      <c r="A58" s="115">
        <v>92</v>
      </c>
      <c r="B58" s="116"/>
      <c r="C58" s="117">
        <v>0</v>
      </c>
      <c r="D58" s="118">
        <v>0</v>
      </c>
      <c r="E58" s="117">
        <v>0</v>
      </c>
      <c r="F58" s="118">
        <v>0</v>
      </c>
      <c r="G58" s="117">
        <v>396273.1246170058</v>
      </c>
      <c r="H58" s="118">
        <v>270238.4</v>
      </c>
    </row>
    <row r="59" spans="1:8" ht="12.75">
      <c r="A59" s="119" t="s">
        <v>45</v>
      </c>
      <c r="B59" s="120"/>
      <c r="C59" s="121">
        <v>0</v>
      </c>
      <c r="D59" s="122">
        <v>0</v>
      </c>
      <c r="E59" s="121">
        <v>0</v>
      </c>
      <c r="F59" s="122">
        <v>0</v>
      </c>
      <c r="G59" s="121">
        <f>SUM(G43:G58)</f>
        <v>10225062.481285967</v>
      </c>
      <c r="H59" s="122">
        <f>SUM(H43:H58)</f>
        <v>1132229.36944</v>
      </c>
    </row>
    <row r="60" spans="1:8" ht="15">
      <c r="A60" s="123"/>
      <c r="B60" s="68"/>
      <c r="C60" s="68"/>
      <c r="D60" s="68"/>
      <c r="E60" s="68"/>
      <c r="F60" s="68"/>
      <c r="G60" s="68"/>
      <c r="H60" s="68"/>
    </row>
    <row r="62" spans="1:8" ht="12.75">
      <c r="A62" s="103" t="s">
        <v>51</v>
      </c>
      <c r="B62" s="104"/>
      <c r="C62" s="104"/>
      <c r="D62" s="104"/>
      <c r="E62" s="104"/>
      <c r="F62" s="104"/>
      <c r="G62" s="104"/>
      <c r="H62" s="104"/>
    </row>
    <row r="63" spans="1:8" ht="12.75">
      <c r="A63" s="105" t="s">
        <v>45</v>
      </c>
      <c r="B63" s="90" t="s">
        <v>44</v>
      </c>
      <c r="C63" s="141" t="s">
        <v>277</v>
      </c>
      <c r="D63" s="141"/>
      <c r="E63" s="142" t="s">
        <v>55</v>
      </c>
      <c r="F63" s="142"/>
      <c r="G63" s="142" t="s">
        <v>42</v>
      </c>
      <c r="H63" s="143"/>
    </row>
    <row r="64" spans="1:8" ht="22.5">
      <c r="A64" s="124"/>
      <c r="B64" s="125" t="s">
        <v>291</v>
      </c>
      <c r="C64" s="126" t="s">
        <v>291</v>
      </c>
      <c r="D64" s="126" t="s">
        <v>292</v>
      </c>
      <c r="E64" s="127" t="s">
        <v>291</v>
      </c>
      <c r="F64" s="128" t="s">
        <v>292</v>
      </c>
      <c r="G64" s="126" t="s">
        <v>291</v>
      </c>
      <c r="H64" s="128" t="s">
        <v>292</v>
      </c>
    </row>
    <row r="65" spans="1:8" ht="12.75">
      <c r="A65" s="110" t="s">
        <v>37</v>
      </c>
      <c r="B65" s="111"/>
      <c r="C65" s="114"/>
      <c r="D65" s="114"/>
      <c r="E65" s="112"/>
      <c r="F65" s="113"/>
      <c r="G65" s="114"/>
      <c r="H65" s="113"/>
    </row>
    <row r="66" spans="1:8" ht="12.75">
      <c r="A66" s="129" t="s">
        <v>33</v>
      </c>
      <c r="B66" s="116"/>
      <c r="C66" s="117">
        <v>0</v>
      </c>
      <c r="D66" s="118">
        <v>0</v>
      </c>
      <c r="E66" s="117">
        <v>0</v>
      </c>
      <c r="F66" s="118">
        <v>0</v>
      </c>
      <c r="G66" s="117">
        <v>1202.94</v>
      </c>
      <c r="H66" s="118">
        <v>1202.94</v>
      </c>
    </row>
    <row r="67" spans="1:8" ht="12.75">
      <c r="A67" s="129" t="s">
        <v>34</v>
      </c>
      <c r="B67" s="116"/>
      <c r="C67" s="117">
        <v>0</v>
      </c>
      <c r="D67" s="118">
        <v>0</v>
      </c>
      <c r="E67" s="117">
        <v>0</v>
      </c>
      <c r="F67" s="118">
        <v>0</v>
      </c>
      <c r="G67" s="117">
        <v>0</v>
      </c>
      <c r="H67" s="118">
        <v>0</v>
      </c>
    </row>
    <row r="68" spans="1:8" ht="12.75">
      <c r="A68" s="129" t="s">
        <v>38</v>
      </c>
      <c r="B68" s="116"/>
      <c r="C68" s="117">
        <v>0</v>
      </c>
      <c r="D68" s="118">
        <v>0</v>
      </c>
      <c r="E68" s="117">
        <v>0</v>
      </c>
      <c r="F68" s="118">
        <v>0</v>
      </c>
      <c r="G68" s="117">
        <v>0</v>
      </c>
      <c r="H68" s="118">
        <v>0</v>
      </c>
    </row>
    <row r="69" spans="1:8" ht="12.75">
      <c r="A69" s="129" t="s">
        <v>39</v>
      </c>
      <c r="B69" s="116"/>
      <c r="C69" s="117">
        <v>0</v>
      </c>
      <c r="D69" s="118">
        <v>0</v>
      </c>
      <c r="E69" s="117">
        <v>0</v>
      </c>
      <c r="F69" s="118">
        <v>0</v>
      </c>
      <c r="G69" s="117">
        <v>9756276.726430397</v>
      </c>
      <c r="H69" s="118">
        <v>1067056.5574400001</v>
      </c>
    </row>
    <row r="70" spans="1:8" ht="12.75">
      <c r="A70" s="129" t="s">
        <v>35</v>
      </c>
      <c r="B70" s="116"/>
      <c r="C70" s="117">
        <v>0</v>
      </c>
      <c r="D70" s="118">
        <v>0</v>
      </c>
      <c r="E70" s="117">
        <v>0</v>
      </c>
      <c r="F70" s="118">
        <v>0</v>
      </c>
      <c r="G70" s="117">
        <v>0</v>
      </c>
      <c r="H70" s="118">
        <v>0</v>
      </c>
    </row>
    <row r="71" spans="1:8" ht="12.75">
      <c r="A71" s="129" t="s">
        <v>36</v>
      </c>
      <c r="B71" s="116"/>
      <c r="C71" s="117">
        <v>0</v>
      </c>
      <c r="D71" s="118">
        <v>0</v>
      </c>
      <c r="E71" s="117">
        <v>0</v>
      </c>
      <c r="F71" s="118">
        <v>0</v>
      </c>
      <c r="G71" s="117">
        <v>467582.814855561</v>
      </c>
      <c r="H71" s="118">
        <v>63969.871999999996</v>
      </c>
    </row>
    <row r="72" spans="1:8" ht="12.75">
      <c r="A72" s="119" t="s">
        <v>45</v>
      </c>
      <c r="B72" s="120"/>
      <c r="C72" s="130">
        <v>0</v>
      </c>
      <c r="D72" s="130">
        <v>0</v>
      </c>
      <c r="E72" s="121">
        <v>0</v>
      </c>
      <c r="F72" s="122">
        <v>0</v>
      </c>
      <c r="G72" s="130">
        <f>SUM(G66:G71)</f>
        <v>10225062.481285958</v>
      </c>
      <c r="H72" s="122">
        <f>SUM(H66:H71)</f>
        <v>1132229.36944</v>
      </c>
    </row>
  </sheetData>
  <mergeCells count="77">
    <mergeCell ref="C63:D63"/>
    <mergeCell ref="E63:F63"/>
    <mergeCell ref="G63:H63"/>
    <mergeCell ref="C36:D36"/>
    <mergeCell ref="E36:F36"/>
    <mergeCell ref="G36:H36"/>
    <mergeCell ref="C40:D40"/>
    <mergeCell ref="E40:F40"/>
    <mergeCell ref="G40:H40"/>
    <mergeCell ref="C33:D33"/>
    <mergeCell ref="E33:F33"/>
    <mergeCell ref="G33:H33"/>
    <mergeCell ref="C35:D35"/>
    <mergeCell ref="E35:F35"/>
    <mergeCell ref="G35:H35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B30:H30"/>
    <mergeCell ref="C26:D26"/>
    <mergeCell ref="E26:F26"/>
    <mergeCell ref="G26:H26"/>
    <mergeCell ref="C28:D28"/>
    <mergeCell ref="E28:F28"/>
    <mergeCell ref="G28:H28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B23:H23"/>
    <mergeCell ref="C19:D19"/>
    <mergeCell ref="E19:F19"/>
    <mergeCell ref="G19:H19"/>
    <mergeCell ref="C21:D21"/>
    <mergeCell ref="E21:F21"/>
    <mergeCell ref="G21:H21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B16:H16"/>
    <mergeCell ref="C12:D12"/>
    <mergeCell ref="E12:F12"/>
    <mergeCell ref="G12:H12"/>
    <mergeCell ref="C14:D14"/>
    <mergeCell ref="E14:F14"/>
    <mergeCell ref="G14:H14"/>
    <mergeCell ref="C10:D10"/>
    <mergeCell ref="E10:F10"/>
    <mergeCell ref="G10:H10"/>
    <mergeCell ref="C11:D11"/>
    <mergeCell ref="E11:F11"/>
    <mergeCell ref="G11:H11"/>
    <mergeCell ref="G8:H8"/>
    <mergeCell ref="C9:D9"/>
    <mergeCell ref="E9:F9"/>
    <mergeCell ref="G9:H9"/>
    <mergeCell ref="A7:B7"/>
    <mergeCell ref="A8:B8"/>
    <mergeCell ref="C8:D8"/>
    <mergeCell ref="E8:F8"/>
  </mergeCells>
  <printOptions/>
  <pageMargins left="0.5" right="0.5" top="1" bottom="1" header="0.5" footer="0.5"/>
  <pageSetup fitToHeight="2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65" zoomScaleNormal="65" workbookViewId="0" topLeftCell="A1">
      <selection activeCell="E31" sqref="E31"/>
    </sheetView>
  </sheetViews>
  <sheetFormatPr defaultColWidth="9.33203125" defaultRowHeight="12.75"/>
  <cols>
    <col min="1" max="9" width="25.83203125" style="49" customWidth="1"/>
    <col min="10" max="10" width="21" style="49" customWidth="1"/>
    <col min="11" max="11" width="17.83203125" style="49" customWidth="1"/>
    <col min="12" max="12" width="20.83203125" style="49" customWidth="1"/>
    <col min="13" max="13" width="21.33203125" style="49" customWidth="1"/>
    <col min="14" max="16384" width="9.33203125" style="49" customWidth="1"/>
  </cols>
  <sheetData>
    <row r="1" s="66" customFormat="1" ht="20.25">
      <c r="A1" s="65" t="str">
        <f>'Portfolio Metrics'!A1</f>
        <v>Southern California Gas Company</v>
      </c>
    </row>
    <row r="2" s="66" customFormat="1" ht="20.25">
      <c r="A2" s="23" t="s">
        <v>129</v>
      </c>
    </row>
    <row r="3" s="66" customFormat="1" ht="20.25">
      <c r="A3" s="65" t="str">
        <f>'Portfolio Metrics'!A3</f>
        <v>Quarter Ending September 2007</v>
      </c>
    </row>
    <row r="5" ht="15.75">
      <c r="A5" s="2" t="s">
        <v>130</v>
      </c>
    </row>
    <row r="6" ht="15.75" thickBot="1"/>
    <row r="7" spans="1:9" ht="16.5" customHeight="1" thickBot="1">
      <c r="A7" s="151" t="s">
        <v>142</v>
      </c>
      <c r="B7" s="152"/>
      <c r="C7" s="153"/>
      <c r="D7" s="151" t="s">
        <v>131</v>
      </c>
      <c r="E7" s="152"/>
      <c r="F7" s="153"/>
      <c r="G7" s="151" t="s">
        <v>132</v>
      </c>
      <c r="H7" s="152"/>
      <c r="I7" s="153"/>
    </row>
    <row r="8" spans="1:9" ht="63.75" thickBot="1">
      <c r="A8" s="71" t="s">
        <v>141</v>
      </c>
      <c r="B8" s="72" t="s">
        <v>133</v>
      </c>
      <c r="C8" s="75" t="s">
        <v>134</v>
      </c>
      <c r="D8" s="73" t="s">
        <v>135</v>
      </c>
      <c r="E8" s="47" t="s">
        <v>136</v>
      </c>
      <c r="F8" s="48" t="s">
        <v>137</v>
      </c>
      <c r="G8" s="73" t="s">
        <v>138</v>
      </c>
      <c r="H8" s="47" t="s">
        <v>139</v>
      </c>
      <c r="I8" s="48" t="s">
        <v>140</v>
      </c>
    </row>
    <row r="9" spans="1:9" ht="15">
      <c r="A9" s="74"/>
      <c r="B9" s="52"/>
      <c r="C9" s="54"/>
      <c r="D9" s="74"/>
      <c r="E9" s="52"/>
      <c r="F9" s="54"/>
      <c r="G9" s="74"/>
      <c r="H9" s="52"/>
      <c r="I9" s="54"/>
    </row>
    <row r="10" spans="1:10" s="79" customFormat="1" ht="15.75" thickBot="1">
      <c r="A10" s="76">
        <v>3661275</v>
      </c>
      <c r="B10" s="77">
        <v>9779754</v>
      </c>
      <c r="C10" s="78">
        <f aca="true" t="shared" si="0" ref="C10:C15">SUM(A10:B10)</f>
        <v>13441029</v>
      </c>
      <c r="D10" s="76">
        <v>14978.98</v>
      </c>
      <c r="E10" s="77">
        <v>36896.86</v>
      </c>
      <c r="F10" s="78">
        <f>SUM(D10:E10)</f>
        <v>51875.84</v>
      </c>
      <c r="G10" s="76">
        <v>14978.98</v>
      </c>
      <c r="H10" s="77">
        <v>36896.86</v>
      </c>
      <c r="I10" s="78">
        <f aca="true" t="shared" si="1" ref="I10:I16">SUM(G10:H10)</f>
        <v>51875.84</v>
      </c>
      <c r="J10" s="79" t="s">
        <v>191</v>
      </c>
    </row>
    <row r="11" spans="1:10" s="79" customFormat="1" ht="15.75" thickBot="1">
      <c r="A11" s="76">
        <v>3661275</v>
      </c>
      <c r="B11" s="77">
        <v>9779754</v>
      </c>
      <c r="C11" s="78">
        <f t="shared" si="0"/>
        <v>13441029</v>
      </c>
      <c r="D11" s="76">
        <f aca="true" t="shared" si="2" ref="D11:F12">D10+G11</f>
        <v>30676.52</v>
      </c>
      <c r="E11" s="76">
        <f t="shared" si="2"/>
        <v>62869.31</v>
      </c>
      <c r="F11" s="76">
        <f t="shared" si="2"/>
        <v>93545.83</v>
      </c>
      <c r="G11" s="76">
        <v>15697.54</v>
      </c>
      <c r="H11" s="77">
        <v>25972.45</v>
      </c>
      <c r="I11" s="78">
        <f t="shared" si="1"/>
        <v>41669.990000000005</v>
      </c>
      <c r="J11" s="79" t="s">
        <v>192</v>
      </c>
    </row>
    <row r="12" spans="1:10" s="79" customFormat="1" ht="15.75" thickBot="1">
      <c r="A12" s="76">
        <v>3661275</v>
      </c>
      <c r="B12" s="77">
        <v>9779754</v>
      </c>
      <c r="C12" s="78">
        <f t="shared" si="0"/>
        <v>13441029</v>
      </c>
      <c r="D12" s="76">
        <f t="shared" si="2"/>
        <v>55826.26</v>
      </c>
      <c r="E12" s="76">
        <f t="shared" si="2"/>
        <v>95376.89</v>
      </c>
      <c r="F12" s="76">
        <f t="shared" si="2"/>
        <v>151203.15000000002</v>
      </c>
      <c r="G12" s="76">
        <v>25149.74</v>
      </c>
      <c r="H12" s="77">
        <v>32507.58</v>
      </c>
      <c r="I12" s="78">
        <f t="shared" si="1"/>
        <v>57657.32000000001</v>
      </c>
      <c r="J12" s="79" t="s">
        <v>203</v>
      </c>
    </row>
    <row r="13" spans="1:10" s="79" customFormat="1" ht="15.75" thickBot="1">
      <c r="A13" s="76">
        <v>3661275</v>
      </c>
      <c r="B13" s="77">
        <v>9779754</v>
      </c>
      <c r="C13" s="78">
        <f t="shared" si="0"/>
        <v>13441029</v>
      </c>
      <c r="D13" s="76">
        <f aca="true" t="shared" si="3" ref="D13:F14">D12+G13</f>
        <v>86281.03</v>
      </c>
      <c r="E13" s="76">
        <f t="shared" si="3"/>
        <v>103325.41</v>
      </c>
      <c r="F13" s="81">
        <f t="shared" si="3"/>
        <v>189606.44000000003</v>
      </c>
      <c r="G13" s="76">
        <v>30454.77</v>
      </c>
      <c r="H13" s="77">
        <v>7948.52</v>
      </c>
      <c r="I13" s="78">
        <f t="shared" si="1"/>
        <v>38403.29</v>
      </c>
      <c r="J13" s="79" t="s">
        <v>204</v>
      </c>
    </row>
    <row r="14" spans="1:10" s="79" customFormat="1" ht="15.75" thickBot="1">
      <c r="A14" s="76">
        <v>3661275</v>
      </c>
      <c r="B14" s="77">
        <v>9779754</v>
      </c>
      <c r="C14" s="78">
        <f t="shared" si="0"/>
        <v>13441029</v>
      </c>
      <c r="D14" s="76">
        <f t="shared" si="3"/>
        <v>123728.37</v>
      </c>
      <c r="E14" s="76">
        <f t="shared" si="3"/>
        <v>147215.85</v>
      </c>
      <c r="F14" s="81">
        <f t="shared" si="3"/>
        <v>270944.22000000003</v>
      </c>
      <c r="G14" s="76">
        <v>37447.34</v>
      </c>
      <c r="H14" s="77">
        <v>43890.44</v>
      </c>
      <c r="I14" s="78">
        <f t="shared" si="1"/>
        <v>81337.78</v>
      </c>
      <c r="J14" s="79" t="s">
        <v>218</v>
      </c>
    </row>
    <row r="15" spans="1:10" ht="15.75" thickBot="1">
      <c r="A15" s="76">
        <v>3661275</v>
      </c>
      <c r="B15" s="77">
        <v>9779754</v>
      </c>
      <c r="C15" s="78">
        <f t="shared" si="0"/>
        <v>13441029</v>
      </c>
      <c r="D15" s="76">
        <f>D14+G15</f>
        <v>164940.07</v>
      </c>
      <c r="E15" s="76">
        <f>E14+H15</f>
        <v>170141.63</v>
      </c>
      <c r="F15" s="81">
        <f>F14+I15</f>
        <v>335081.7</v>
      </c>
      <c r="G15" s="76">
        <v>41211.7</v>
      </c>
      <c r="H15" s="77">
        <v>22925.78</v>
      </c>
      <c r="I15" s="78">
        <f t="shared" si="1"/>
        <v>64137.479999999996</v>
      </c>
      <c r="J15" s="79" t="s">
        <v>230</v>
      </c>
    </row>
    <row r="16" spans="1:10" ht="15.75" thickBot="1">
      <c r="A16" s="76">
        <v>3661275</v>
      </c>
      <c r="B16" s="77">
        <v>9779754</v>
      </c>
      <c r="C16" s="78">
        <f>SUM(A16:B16)</f>
        <v>13441029</v>
      </c>
      <c r="D16" s="76">
        <f>D15+H16</f>
        <v>227448.55000000002</v>
      </c>
      <c r="E16" s="76">
        <f>E15+H16</f>
        <v>232650.11000000002</v>
      </c>
      <c r="F16" s="81">
        <f>F15+I16</f>
        <v>509284.54000000004</v>
      </c>
      <c r="G16" s="76">
        <v>111694.36</v>
      </c>
      <c r="H16" s="77">
        <v>62508.48</v>
      </c>
      <c r="I16" s="78">
        <f t="shared" si="1"/>
        <v>174202.84</v>
      </c>
      <c r="J16" s="79" t="s">
        <v>294</v>
      </c>
    </row>
    <row r="20" spans="4:5" ht="15">
      <c r="D20" s="132"/>
      <c r="E20" s="132"/>
    </row>
    <row r="21" spans="4:5" ht="15">
      <c r="D21" s="132"/>
      <c r="E21" s="132"/>
    </row>
    <row r="23" spans="4:5" ht="15">
      <c r="D23" s="133"/>
      <c r="E23" s="133"/>
    </row>
    <row r="34" ht="15">
      <c r="H34" s="131"/>
    </row>
  </sheetData>
  <mergeCells count="3">
    <mergeCell ref="D7:F7"/>
    <mergeCell ref="A7:C7"/>
    <mergeCell ref="G7:I7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DEN2</dc:creator>
  <cp:keywords/>
  <dc:description/>
  <cp:lastModifiedBy>Sempra Energy</cp:lastModifiedBy>
  <cp:lastPrinted>2007-10-26T22:12:50Z</cp:lastPrinted>
  <dcterms:created xsi:type="dcterms:W3CDTF">2006-01-05T17:46:50Z</dcterms:created>
  <dcterms:modified xsi:type="dcterms:W3CDTF">2007-11-29T23:54:23Z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1561677809</vt:i4>
  </property>
  <property fmtid="{D5CDD505-2E9C-101B-9397-08002B2CF9AE}" pid="3" name="_NewReviewCycle">
    <vt:lpwstr/>
  </property>
  <property fmtid="{D5CDD505-2E9C-101B-9397-08002B2CF9AE}" pid="4" name="_EmailSubject">
    <vt:lpwstr>DRAFT AGENDA for 3/22 meeting</vt:lpwstr>
  </property>
  <property fmtid="{D5CDD505-2E9C-101B-9397-08002B2CF9AE}" pid="5" name="_AuthorEmail">
    <vt:lpwstr>JST@cpuc.ca.gov</vt:lpwstr>
  </property>
  <property fmtid="{D5CDD505-2E9C-101B-9397-08002B2CF9AE}" pid="6" name="_AuthorEmailDisplayName">
    <vt:lpwstr>Tagnipes, Jeorge S.</vt:lpwstr>
  </property>
  <property fmtid="{D5CDD505-2E9C-101B-9397-08002B2CF9AE}" pid="7" name="_ReviewingToolsShownOnce">
    <vt:lpwstr/>
  </property>
</Properties>
</file>